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t\WiLS Dropbox\WiLS-wide\WPLC\Financials\Budgets\YTD spreadsheets\2024\"/>
    </mc:Choice>
  </mc:AlternateContent>
  <bookViews>
    <workbookView xWindow="28935" yWindow="2610" windowWidth="21660" windowHeight="11325" tabRatio="745"/>
  </bookViews>
  <sheets>
    <sheet name="2024 budget" sheetId="1" r:id="rId1"/>
    <sheet name="Content Credit" sheetId="23" r:id="rId2"/>
    <sheet name="Expense detail" sheetId="20" r:id="rId3"/>
    <sheet name="Income detail" sheetId="19" r:id="rId4"/>
    <sheet name="Other income detail" sheetId="21" r:id="rId5"/>
    <sheet name="Donations detail" sheetId="22" r:id="rId6"/>
  </sheets>
  <definedNames>
    <definedName name="_xlnm.Print_Area" localSheetId="3">'Income detail'!$A$1:$B$17</definedName>
  </definedNames>
  <calcPr calcId="162913"/>
  <fileRecoveryPr autoRecover="0"/>
</workbook>
</file>

<file path=xl/calcChain.xml><?xml version="1.0" encoding="utf-8"?>
<calcChain xmlns="http://schemas.openxmlformats.org/spreadsheetml/2006/main">
  <c r="E27" i="1" l="1"/>
  <c r="H26" i="1" s="1"/>
  <c r="G49" i="1" l="1"/>
  <c r="C32" i="1" s="1"/>
  <c r="G43" i="1"/>
  <c r="C22" i="1" s="1"/>
  <c r="C50" i="1"/>
  <c r="C54" i="1" s="1"/>
  <c r="G535" i="23" l="1"/>
  <c r="L535" i="23"/>
  <c r="K535" i="23"/>
  <c r="B535" i="23" l="1"/>
  <c r="B1" i="23" s="1"/>
  <c r="B14" i="22" l="1"/>
  <c r="Q3" i="19" l="1"/>
  <c r="Q4" i="19"/>
  <c r="Q11" i="19"/>
  <c r="Q5" i="19"/>
  <c r="Q6" i="19"/>
  <c r="Q7" i="19"/>
  <c r="Q8" i="19"/>
  <c r="Q9" i="19"/>
  <c r="Q10" i="19"/>
  <c r="Q12" i="19"/>
  <c r="Q13" i="19"/>
  <c r="Q14" i="19"/>
  <c r="Q15" i="19"/>
  <c r="Q16" i="19"/>
  <c r="G48" i="1" l="1"/>
  <c r="C31" i="1" s="1"/>
  <c r="G46" i="1"/>
  <c r="C28" i="1" s="1"/>
  <c r="G45" i="1"/>
  <c r="C24" i="1" s="1"/>
  <c r="G44" i="1"/>
  <c r="C23" i="1" s="1"/>
  <c r="G47" i="1"/>
  <c r="C26" i="1" s="1"/>
  <c r="R3" i="19" l="1"/>
  <c r="R4" i="19"/>
  <c r="R11" i="19"/>
  <c r="R5" i="19"/>
  <c r="R6" i="19"/>
  <c r="R7" i="19"/>
  <c r="R8" i="19"/>
  <c r="R9" i="19"/>
  <c r="R10" i="19"/>
  <c r="R12" i="19"/>
  <c r="R13" i="19"/>
  <c r="R14" i="19"/>
  <c r="R15" i="19"/>
  <c r="R16" i="19"/>
  <c r="C14" i="1" l="1"/>
  <c r="I17" i="19" l="1"/>
  <c r="D7" i="1" s="1"/>
  <c r="L17" i="19"/>
  <c r="I12" i="22" l="1"/>
  <c r="J34" i="20" l="1"/>
  <c r="B15" i="21" l="1"/>
  <c r="AL34" i="20"/>
  <c r="N34" i="20"/>
  <c r="D23" i="1" s="1"/>
  <c r="E23" i="1" s="1"/>
  <c r="AH34" i="20" l="1"/>
  <c r="J12" i="22"/>
  <c r="I3" i="22" l="1"/>
  <c r="B46" i="19"/>
  <c r="B2" i="19" s="1"/>
  <c r="D10" i="1" l="1"/>
  <c r="C35" i="1" s="1"/>
  <c r="V34" i="20"/>
  <c r="D24" i="1" s="1"/>
  <c r="E24" i="1" l="1"/>
  <c r="H24" i="1" s="1"/>
  <c r="L15" i="21" l="1"/>
  <c r="G15" i="21" l="1"/>
  <c r="D11" i="1" s="1"/>
  <c r="E11" i="1" s="1"/>
  <c r="R34" i="20" l="1"/>
  <c r="D46" i="19" l="1"/>
  <c r="Q2" i="19" s="1"/>
  <c r="R2" i="19" l="1"/>
  <c r="D17" i="19"/>
  <c r="G17" i="19"/>
  <c r="E6" i="1" l="1"/>
  <c r="E10" i="1"/>
  <c r="G50" i="1" l="1"/>
  <c r="AX34" i="20" l="1"/>
  <c r="AT34" i="20"/>
  <c r="AP34" i="20"/>
  <c r="Z34" i="20"/>
  <c r="D25" i="1" s="1"/>
  <c r="E25" i="1" s="1"/>
  <c r="F34" i="20"/>
  <c r="B34" i="20"/>
  <c r="AD34" i="20"/>
  <c r="D26" i="1" s="1"/>
  <c r="N17" i="19" l="1"/>
  <c r="D9" i="1" s="1"/>
  <c r="E9" i="1" s="1"/>
  <c r="H21" i="1" s="1"/>
  <c r="B17" i="19" l="1"/>
  <c r="Q17" i="19" s="1"/>
  <c r="D8" i="1"/>
  <c r="E8" i="1" l="1"/>
  <c r="H20" i="1" s="1"/>
  <c r="D33" i="1"/>
  <c r="E33" i="1" s="1"/>
  <c r="H30" i="1" s="1"/>
  <c r="D32" i="1"/>
  <c r="E32" i="1" s="1"/>
  <c r="H29" i="1" s="1"/>
  <c r="D31" i="1"/>
  <c r="E31" i="1" s="1"/>
  <c r="H28" i="1" s="1"/>
  <c r="D21" i="1"/>
  <c r="E21" i="1" s="1"/>
  <c r="D20" i="1"/>
  <c r="E20" i="1" s="1"/>
  <c r="D12" i="1"/>
  <c r="E12" i="1" s="1"/>
  <c r="H22" i="1" s="1"/>
  <c r="D22" i="1"/>
  <c r="D14" i="1" l="1"/>
  <c r="E22" i="1"/>
  <c r="H23" i="1" s="1"/>
  <c r="R17" i="19"/>
  <c r="E26" i="1"/>
  <c r="H25" i="1" s="1"/>
  <c r="E7" i="1"/>
  <c r="E14" i="1" l="1"/>
  <c r="H19" i="1"/>
  <c r="D28" i="1"/>
  <c r="E28" i="1" s="1"/>
  <c r="H27" i="1" s="1"/>
  <c r="H31" i="1" l="1"/>
  <c r="D35" i="1"/>
  <c r="E35" i="1" s="1"/>
  <c r="D38" i="1" l="1"/>
</calcChain>
</file>

<file path=xl/sharedStrings.xml><?xml version="1.0" encoding="utf-8"?>
<sst xmlns="http://schemas.openxmlformats.org/spreadsheetml/2006/main" count="1207" uniqueCount="945">
  <si>
    <t>Income</t>
  </si>
  <si>
    <t>Member shares</t>
  </si>
  <si>
    <t>Website</t>
  </si>
  <si>
    <t>R &amp; D</t>
  </si>
  <si>
    <t>TOTAL</t>
  </si>
  <si>
    <t>Other</t>
  </si>
  <si>
    <t>b.</t>
  </si>
  <si>
    <t>c.</t>
  </si>
  <si>
    <t>d.</t>
  </si>
  <si>
    <t>OverDrive Vendor Fees</t>
  </si>
  <si>
    <t>a.</t>
  </si>
  <si>
    <t>f.</t>
  </si>
  <si>
    <t>Partner</t>
  </si>
  <si>
    <t>Reserve</t>
  </si>
  <si>
    <t>h.</t>
  </si>
  <si>
    <t>i.</t>
  </si>
  <si>
    <t>ContentDM Hosting</t>
  </si>
  <si>
    <t xml:space="preserve">Buying pool income </t>
  </si>
  <si>
    <t>Bridges Library System</t>
  </si>
  <si>
    <t>Kenosha County Library System</t>
  </si>
  <si>
    <t>Manitowoc-Calumet Library System</t>
  </si>
  <si>
    <t>Milwaukee Co. Federated Library System</t>
  </si>
  <si>
    <t>Nicolet Federated Library System Total (inc. Brown County)</t>
  </si>
  <si>
    <t>Northern Waters Library Service</t>
  </si>
  <si>
    <t>Outagamie Waupaca Library System</t>
  </si>
  <si>
    <t>South Central Library System</t>
  </si>
  <si>
    <t>Southwest Wisconsin Library System</t>
  </si>
  <si>
    <t>Winding Rivers Library System</t>
  </si>
  <si>
    <t>Winnefox Library System</t>
  </si>
  <si>
    <t>Wisconsin Valley Library Service Total (inc. Marathon County)</t>
  </si>
  <si>
    <t>Buying pool</t>
  </si>
  <si>
    <t>Total</t>
  </si>
  <si>
    <t>Member Shares</t>
  </si>
  <si>
    <t>Invoice #</t>
  </si>
  <si>
    <t>Invoiced amount</t>
  </si>
  <si>
    <t>Date of invoice</t>
  </si>
  <si>
    <t>Date paid</t>
  </si>
  <si>
    <t>Monarch Library System</t>
  </si>
  <si>
    <t>Bridges Buying Pool Breakdown</t>
  </si>
  <si>
    <t>Invoice Total</t>
  </si>
  <si>
    <t>Program Management</t>
  </si>
  <si>
    <t>OverDrive Content</t>
  </si>
  <si>
    <t>Date Paid</t>
  </si>
  <si>
    <t>R&amp;D</t>
  </si>
  <si>
    <t>Totals</t>
  </si>
  <si>
    <t>YTD</t>
  </si>
  <si>
    <t>Difference</t>
  </si>
  <si>
    <t>Donations</t>
  </si>
  <si>
    <t>Amount</t>
  </si>
  <si>
    <t>Date</t>
  </si>
  <si>
    <t>From</t>
  </si>
  <si>
    <t>Marked in Sage</t>
  </si>
  <si>
    <t>Allocated for certain collection?</t>
  </si>
  <si>
    <t>BALANCE</t>
  </si>
  <si>
    <t>g.</t>
  </si>
  <si>
    <t>Expenses</t>
  </si>
  <si>
    <t>Inv #</t>
  </si>
  <si>
    <t>Inv Date</t>
  </si>
  <si>
    <t>Other Income</t>
  </si>
  <si>
    <t>Content Credit Available:</t>
  </si>
  <si>
    <t>Content Credit Invoices</t>
  </si>
  <si>
    <t>Amount from Invoices</t>
  </si>
  <si>
    <t>Invoices</t>
  </si>
  <si>
    <t>Est. available content credit (from OD Marketplace)</t>
  </si>
  <si>
    <t>Preorder Amt (not included in total)</t>
  </si>
  <si>
    <t>PO Total</t>
  </si>
  <si>
    <t>Preorder Total</t>
  </si>
  <si>
    <t>Payment/ Applied Date</t>
  </si>
  <si>
    <t>Order Name</t>
  </si>
  <si>
    <t>Amount from Order</t>
  </si>
  <si>
    <t>Order Date</t>
  </si>
  <si>
    <t>Other income</t>
  </si>
  <si>
    <t>Operating/project expenses</t>
  </si>
  <si>
    <t>Recorded Books - Transparent Languages</t>
  </si>
  <si>
    <t>carryover</t>
  </si>
  <si>
    <t>Digital Content</t>
  </si>
  <si>
    <t>Other Notes</t>
  </si>
  <si>
    <t>LSTA Historical Newspaper Project</t>
  </si>
  <si>
    <t>Alice Baker Memorial Public Library of Eagle</t>
  </si>
  <si>
    <t>Big Bend Public Library</t>
  </si>
  <si>
    <t>Brookfield Public Library</t>
  </si>
  <si>
    <t>Butler Public Library</t>
  </si>
  <si>
    <t>Delafield Public Library</t>
  </si>
  <si>
    <t>Dwight Foster Public Library of Fort Atkinson</t>
  </si>
  <si>
    <t>Elm Grove Public Library</t>
  </si>
  <si>
    <t>Hartland Public Library</t>
  </si>
  <si>
    <t>Irvin L. Young Memorial Library of Whitewater</t>
  </si>
  <si>
    <t>Jefferson Public Library</t>
  </si>
  <si>
    <t>Johnson Creek Public Library</t>
  </si>
  <si>
    <t>Karl Junginger Memorial Library of Waterloo</t>
  </si>
  <si>
    <t>L.D. Fargo Public Library of Lake Mills</t>
  </si>
  <si>
    <t>Menomonee Falls Public Library</t>
  </si>
  <si>
    <t>Mukwonago Community Library</t>
  </si>
  <si>
    <t>Muskego Public Library</t>
  </si>
  <si>
    <t>New Berlin Public Library</t>
  </si>
  <si>
    <t>Oconomowoc Public Library</t>
  </si>
  <si>
    <t>Pauline Haass Public Library of Sussex</t>
  </si>
  <si>
    <t>Pewaukee Public Library</t>
  </si>
  <si>
    <t>Powers Memorial Library of Palmyra</t>
  </si>
  <si>
    <t>Town Hall Library of North Lake</t>
  </si>
  <si>
    <t>Watertown Public Library</t>
  </si>
  <si>
    <t>Waukesha Public Library</t>
  </si>
  <si>
    <t>Ann Tice Newspaper Uploads Donations/Reconciliation</t>
  </si>
  <si>
    <t xml:space="preserve">Balance: </t>
  </si>
  <si>
    <t>Amount Donated</t>
  </si>
  <si>
    <t>Amount Expensed</t>
  </si>
  <si>
    <t>Magazine Collection</t>
  </si>
  <si>
    <t>LSTA Newspaper Project</t>
  </si>
  <si>
    <t>as of (date)</t>
  </si>
  <si>
    <t>Magazine Costs</t>
  </si>
  <si>
    <t>Program management</t>
  </si>
  <si>
    <t>Digital Newspaper Hosting</t>
  </si>
  <si>
    <t>Digital Newspaper Uploads</t>
  </si>
  <si>
    <t>j.</t>
  </si>
  <si>
    <t>k.</t>
  </si>
  <si>
    <t>Reserves</t>
  </si>
  <si>
    <t>{recommendation: carry over to same line}</t>
  </si>
  <si>
    <t>{recommendation: move to digital content}</t>
  </si>
  <si>
    <t>Applied Date</t>
  </si>
  <si>
    <t>see below</t>
  </si>
  <si>
    <t>The total annual fee for all public libraries and library systems using the CONTENTdm digital collection hosting service through Milwaukee Public Library or making locally-hosted collections available for harvesting by Recollection Wisconsin is $3,750. This legacy fee structure will be undergoing review in FY24 with a new model anticipated for FY25. </t>
  </si>
  <si>
    <t>Expenses in the digital newspaper hosting budget line include the annual renewal of the wisconsinhistoricalnewspaper.org domain (currently not a live site) and any hosting costs associated with the historical newspaper files hosted by the Wisconsin Newspaper Archive.</t>
  </si>
  <si>
    <t>*This should no longer be coded to WPLC, but rather coop</t>
  </si>
  <si>
    <t>Capital One - Bluehost - wplc WPR promo - domains for redirects</t>
  </si>
  <si>
    <t>Carryover from 2023 is allocated in expenses as follows:</t>
  </si>
  <si>
    <t>Carryover from 2023 Totals</t>
  </si>
  <si>
    <t>Michael Heald</t>
  </si>
  <si>
    <t>Yes</t>
  </si>
  <si>
    <t>No</t>
  </si>
  <si>
    <t>Prairie Lakes Library System</t>
  </si>
  <si>
    <t>IFLS</t>
  </si>
  <si>
    <t>2024 budget</t>
  </si>
  <si>
    <t>Conference and Scholarship Costs</t>
  </si>
  <si>
    <t>CD0066924002596</t>
  </si>
  <si>
    <t>MARC Records, 1000352529</t>
  </si>
  <si>
    <t>CD0066924013620</t>
  </si>
  <si>
    <t>CD0066924024884</t>
  </si>
  <si>
    <t>00669DA24001723</t>
  </si>
  <si>
    <t>2JAN24Preorder</t>
  </si>
  <si>
    <t>00669CO24002623</t>
  </si>
  <si>
    <t>0 Checkouts Remainin</t>
  </si>
  <si>
    <t>00669CO24002628</t>
  </si>
  <si>
    <t>100 Max</t>
  </si>
  <si>
    <t>00669CO24002632</t>
  </si>
  <si>
    <t>High Holds MHH</t>
  </si>
  <si>
    <t>00669CO24002637</t>
  </si>
  <si>
    <t>10 copies</t>
  </si>
  <si>
    <t>00669CO24002638</t>
  </si>
  <si>
    <t>5 copies</t>
  </si>
  <si>
    <t>00669CO24002641</t>
  </si>
  <si>
    <t>3 copies</t>
  </si>
  <si>
    <t>00669CO24002646</t>
  </si>
  <si>
    <t>Abest Dec 23 1</t>
  </si>
  <si>
    <t>00669CO24003781</t>
  </si>
  <si>
    <t>Request</t>
  </si>
  <si>
    <t>00669DA24006584</t>
  </si>
  <si>
    <t>8JAN24Preorder</t>
  </si>
  <si>
    <t>00669CO24005645</t>
  </si>
  <si>
    <t>OldHold/NewVersion</t>
  </si>
  <si>
    <t>00669CO24005671</t>
  </si>
  <si>
    <t>holds</t>
  </si>
  <si>
    <t>00669CO24005712</t>
  </si>
  <si>
    <t>00669CO24005730</t>
  </si>
  <si>
    <t>10 holds</t>
  </si>
  <si>
    <t>00669CO24005723</t>
  </si>
  <si>
    <t>3 holds</t>
  </si>
  <si>
    <t>00669CO24005739</t>
  </si>
  <si>
    <t>YA Ebook and Audio H</t>
  </si>
  <si>
    <t>00669CO24005949</t>
  </si>
  <si>
    <t xml:space="preserve">Juv Ebook and Audio </t>
  </si>
  <si>
    <t>00669CO24005969</t>
  </si>
  <si>
    <t>1 copy needed</t>
  </si>
  <si>
    <t>00669CO24006124</t>
  </si>
  <si>
    <t xml:space="preserve">0 Time Remaining w/ </t>
  </si>
  <si>
    <t>00669DA24008548</t>
  </si>
  <si>
    <t>9JAN24Preorder</t>
  </si>
  <si>
    <t>00669CO24007175</t>
  </si>
  <si>
    <t>expired titles</t>
  </si>
  <si>
    <t>00669CO24007196</t>
  </si>
  <si>
    <t>expired MA Titles</t>
  </si>
  <si>
    <t>00669DA24010681</t>
  </si>
  <si>
    <t>11JAN24Preorder</t>
  </si>
  <si>
    <t>00669DA24014137</t>
  </si>
  <si>
    <t>16JAN24Preorder</t>
  </si>
  <si>
    <t>00669CO24013542</t>
  </si>
  <si>
    <t>0 checkouts</t>
  </si>
  <si>
    <t>00669CO24013555</t>
  </si>
  <si>
    <t>MAC 100</t>
  </si>
  <si>
    <t>00669CO24013627</t>
  </si>
  <si>
    <t>MA by Checkout</t>
  </si>
  <si>
    <t>00669CO24013630</t>
  </si>
  <si>
    <t>CPC</t>
  </si>
  <si>
    <t>00669SU24013660</t>
  </si>
  <si>
    <t>00669DA24021343</t>
  </si>
  <si>
    <t>23JAN24Preorder</t>
  </si>
  <si>
    <t>APO Feb 2024 kah</t>
  </si>
  <si>
    <t>JYAPO AB.</t>
  </si>
  <si>
    <t>00669CO24023391</t>
  </si>
  <si>
    <t>00669CO24023389</t>
  </si>
  <si>
    <t>APO Jan MHH</t>
  </si>
  <si>
    <t>00669CO24023394</t>
  </si>
  <si>
    <t>Jan Best Sellers CH</t>
  </si>
  <si>
    <t>00669CO24023402</t>
  </si>
  <si>
    <t>0 checkouts remainin</t>
  </si>
  <si>
    <t>00669CO24023407</t>
  </si>
  <si>
    <t>00669CO24023423</t>
  </si>
  <si>
    <t>00669CO24024640</t>
  </si>
  <si>
    <t>Fear no evil holds</t>
  </si>
  <si>
    <t>00669CO24024883</t>
  </si>
  <si>
    <t>Metered by time</t>
  </si>
  <si>
    <t>00669CO24024892</t>
  </si>
  <si>
    <t>00669CO24024891</t>
  </si>
  <si>
    <t>no copies 4 holds</t>
  </si>
  <si>
    <t>00669CO24024894</t>
  </si>
  <si>
    <t>2 copies</t>
  </si>
  <si>
    <t>00669CO24024893</t>
  </si>
  <si>
    <t>00669CO24024896</t>
  </si>
  <si>
    <t>4 copies</t>
  </si>
  <si>
    <t>00669CO24024897</t>
  </si>
  <si>
    <t>High Holds w/copies</t>
  </si>
  <si>
    <t>00669CO24024903</t>
  </si>
  <si>
    <t>High Holds</t>
  </si>
  <si>
    <t>00669CO24024904</t>
  </si>
  <si>
    <t>00669CO24024967</t>
  </si>
  <si>
    <t>Holds</t>
  </si>
  <si>
    <t>00669CO24024968</t>
  </si>
  <si>
    <t>Concurrent</t>
  </si>
  <si>
    <t>00669CO24026462</t>
  </si>
  <si>
    <t>Ex by time one user</t>
  </si>
  <si>
    <t>00669DA24028908</t>
  </si>
  <si>
    <t>30JAN24Preorder</t>
  </si>
  <si>
    <t>00669CP24031946</t>
  </si>
  <si>
    <t>00669CO24029859</t>
  </si>
  <si>
    <t>00669CO24030004</t>
  </si>
  <si>
    <t>25 Blackstone</t>
  </si>
  <si>
    <t>January 27-30, 2024 CPC</t>
  </si>
  <si>
    <t>Buying Pool income</t>
  </si>
  <si>
    <t>{recommendation: carry over to reserves}</t>
  </si>
  <si>
    <t>Carryover from 2023</t>
  </si>
  <si>
    <t>00669DA24039873</t>
  </si>
  <si>
    <t>6FEB24Preorder</t>
  </si>
  <si>
    <t>00669DA24045239</t>
  </si>
  <si>
    <t>12FEB24Preorder</t>
  </si>
  <si>
    <t>00669DA24047102</t>
  </si>
  <si>
    <t>13FEB24Preorder</t>
  </si>
  <si>
    <t>00669DA24053618</t>
  </si>
  <si>
    <t>20FEB24Preorder</t>
  </si>
  <si>
    <t>00669CO24057449</t>
  </si>
  <si>
    <t>00669CO24057452</t>
  </si>
  <si>
    <t>00669CO24057460</t>
  </si>
  <si>
    <t>00669CO24057463</t>
  </si>
  <si>
    <t>00669CO24057464</t>
  </si>
  <si>
    <t>MA early CO or TIme</t>
  </si>
  <si>
    <t>00669CO24057467</t>
  </si>
  <si>
    <t>00669CO24057478</t>
  </si>
  <si>
    <t>00669CO24057477</t>
  </si>
  <si>
    <t>00669CO24057469</t>
  </si>
  <si>
    <t>00669CO24057487</t>
  </si>
  <si>
    <t>00669CO24057485</t>
  </si>
  <si>
    <t>dinner lady</t>
  </si>
  <si>
    <t>00669CO24057490</t>
  </si>
  <si>
    <t>00669DA24061342</t>
  </si>
  <si>
    <t>27FEB24Preorder</t>
  </si>
  <si>
    <t>APO Mar MHH</t>
  </si>
  <si>
    <t>Series or Holds MHH</t>
  </si>
  <si>
    <t>MA w/ 1 hold</t>
  </si>
  <si>
    <t>J/YA SFF February 24</t>
  </si>
  <si>
    <t>JYA GN JAN SJ</t>
  </si>
  <si>
    <t>JYA GL FEB SJ</t>
  </si>
  <si>
    <t>JYA GN FEB SJ</t>
  </si>
  <si>
    <t>JYA GL JAN SJ</t>
  </si>
  <si>
    <t>J/YA series Feb 24</t>
  </si>
  <si>
    <t>JYAPO Feb KA</t>
  </si>
  <si>
    <t>JYABest AB</t>
  </si>
  <si>
    <t>JYA Best FEB ES</t>
  </si>
  <si>
    <t>Feb Adult Bestseller</t>
  </si>
  <si>
    <t>ANFIC HI FEB RS</t>
  </si>
  <si>
    <t>CD0066924069022</t>
  </si>
  <si>
    <t>00669MG24037607</t>
  </si>
  <si>
    <t>CD0066924009273, Holds Reduction</t>
  </si>
  <si>
    <t>MARC Records, 1000355689</t>
  </si>
  <si>
    <t>H-0102406</t>
  </si>
  <si>
    <t>00669CO24069014</t>
  </si>
  <si>
    <t>00669CO24069019</t>
  </si>
  <si>
    <t>00669CO24069018</t>
  </si>
  <si>
    <t>00669CO24069024</t>
  </si>
  <si>
    <t>00669CO24069023</t>
  </si>
  <si>
    <t>00669CO24069026</t>
  </si>
  <si>
    <t>00669CO24069027</t>
  </si>
  <si>
    <t>00669CO24069028</t>
  </si>
  <si>
    <t>00669CO24069031</t>
  </si>
  <si>
    <t>00669CO24069032</t>
  </si>
  <si>
    <t>00669CO24069033</t>
  </si>
  <si>
    <t>00669CO24069035</t>
  </si>
  <si>
    <t>00669CO24069034</t>
  </si>
  <si>
    <t>00669CO24069038</t>
  </si>
  <si>
    <t>00669CO24069039</t>
  </si>
  <si>
    <t>00669CO24069042</t>
  </si>
  <si>
    <t>00669CO24069037</t>
  </si>
  <si>
    <t>00669CO24069036</t>
  </si>
  <si>
    <t>00669CO24070224</t>
  </si>
  <si>
    <t>00669CO24070225</t>
  </si>
  <si>
    <t>00669CO24070226</t>
  </si>
  <si>
    <t>ANFIC HE FEB RS</t>
  </si>
  <si>
    <t>00669CO24070230</t>
  </si>
  <si>
    <t>AFIC RO FEB JP</t>
  </si>
  <si>
    <t>00669CO24070228</t>
  </si>
  <si>
    <t>ANFIC CO JAN SJ</t>
  </si>
  <si>
    <t>00669CO24070229</t>
  </si>
  <si>
    <t>AFIC LG+ FEB SJ</t>
  </si>
  <si>
    <t>00669CO24070227</t>
  </si>
  <si>
    <t>ANFIC CO FEB SJ</t>
  </si>
  <si>
    <t>00669CO24070231</t>
  </si>
  <si>
    <t>AFIC SC JAN SJ</t>
  </si>
  <si>
    <t>00669CO24070236</t>
  </si>
  <si>
    <t>AFIC SC FEB SJ</t>
  </si>
  <si>
    <t>00669CO24070234</t>
  </si>
  <si>
    <t>AFIC LG+ JAN SJ</t>
  </si>
  <si>
    <t>00669CO24070233</t>
  </si>
  <si>
    <t>AFIC MU FEB JP</t>
  </si>
  <si>
    <t>00669CO24070232</t>
  </si>
  <si>
    <t>00669SU24070242</t>
  </si>
  <si>
    <t>Tantor 25</t>
  </si>
  <si>
    <t>00669DA24071702</t>
  </si>
  <si>
    <t>5MAR24Preorder</t>
  </si>
  <si>
    <t>00669DA24071703</t>
  </si>
  <si>
    <t>PO Apr2024 kah</t>
  </si>
  <si>
    <t>JYAPO AB</t>
  </si>
  <si>
    <t>00669CO24077460</t>
  </si>
  <si>
    <t>Audio Juv Titles Und</t>
  </si>
  <si>
    <t>00669CO24077470</t>
  </si>
  <si>
    <t>00669CO24077663</t>
  </si>
  <si>
    <t>Ebook YA Titles Unde</t>
  </si>
  <si>
    <t>00669CO24077664</t>
  </si>
  <si>
    <t>00669CO24077666</t>
  </si>
  <si>
    <t>00669CO24077665</t>
  </si>
  <si>
    <t>ALucky Mar SQ</t>
  </si>
  <si>
    <t>00669CO24077677</t>
  </si>
  <si>
    <t>TItles not owned</t>
  </si>
  <si>
    <t>00669DA24079273</t>
  </si>
  <si>
    <t>12MAR24Preorder</t>
  </si>
  <si>
    <t>00669CO24080543</t>
  </si>
  <si>
    <t>Mar Bestsellers CH</t>
  </si>
  <si>
    <t>00669CO24080547</t>
  </si>
  <si>
    <t>00669CO24080552</t>
  </si>
  <si>
    <t>00669CO24080553</t>
  </si>
  <si>
    <t>AFIC RO MAR JP</t>
  </si>
  <si>
    <t>00669DA24084445</t>
  </si>
  <si>
    <t>18MAR24Preorder</t>
  </si>
  <si>
    <t>00669CO24084029</t>
  </si>
  <si>
    <t>AFIC LG+ MAR SJ</t>
  </si>
  <si>
    <t>00669CO24084030</t>
  </si>
  <si>
    <t>AFIC MU MAR JP</t>
  </si>
  <si>
    <t>00669CO24084023</t>
  </si>
  <si>
    <t>00669CO24084042</t>
  </si>
  <si>
    <t>AFIC SC MAR SJ</t>
  </si>
  <si>
    <t>00669DA24086534</t>
  </si>
  <si>
    <t>19MAR24Preorder</t>
  </si>
  <si>
    <t>00669CO24089797</t>
  </si>
  <si>
    <t xml:space="preserve"> Ebook Juv Titles Un</t>
  </si>
  <si>
    <t>00669CO24089794</t>
  </si>
  <si>
    <t>AFIC MY MAR SJ</t>
  </si>
  <si>
    <t>00669CO24089796</t>
  </si>
  <si>
    <t>Series JYA March</t>
  </si>
  <si>
    <t>00669CO24089854</t>
  </si>
  <si>
    <t>SF/F YA/J  March</t>
  </si>
  <si>
    <t>00669CO24089886</t>
  </si>
  <si>
    <t>AFIC SP MAR KM</t>
  </si>
  <si>
    <t>00669CO24089894</t>
  </si>
  <si>
    <t>ALucky Feb SQ</t>
  </si>
  <si>
    <t>00669CO24089921</t>
  </si>
  <si>
    <t>00669CO24089925</t>
  </si>
  <si>
    <t>ANFIC CO MAR SJ</t>
  </si>
  <si>
    <t>00669CO24089916</t>
  </si>
  <si>
    <t>ANFIC GA/HO MAR KM</t>
  </si>
  <si>
    <t>00669CO24089918</t>
  </si>
  <si>
    <t>ANFIC HI MAR</t>
  </si>
  <si>
    <t>00669CO24089940</t>
  </si>
  <si>
    <t>ANFIC HPASH</t>
  </si>
  <si>
    <t>00669CO24089934</t>
  </si>
  <si>
    <t>ANFIC POL MAR KL</t>
  </si>
  <si>
    <t>00669CO24089933</t>
  </si>
  <si>
    <t>JYA SC MAR KM</t>
  </si>
  <si>
    <t>00669CO24089930</t>
  </si>
  <si>
    <t>JYA GL MAR SJ</t>
  </si>
  <si>
    <t>00669CO24089935</t>
  </si>
  <si>
    <t>JYA GN MAR SJ</t>
  </si>
  <si>
    <t>00669CO24089928</t>
  </si>
  <si>
    <t>JYA-MY-MAR-LEP</t>
  </si>
  <si>
    <t>00669CO24089939</t>
  </si>
  <si>
    <t>JYA MU MAR KM</t>
  </si>
  <si>
    <t>00669CO24089958</t>
  </si>
  <si>
    <t>JYA SP MAR KM</t>
  </si>
  <si>
    <t>00669CO24089942</t>
  </si>
  <si>
    <t>00669CO24089974</t>
  </si>
  <si>
    <t>00669CO24089976</t>
  </si>
  <si>
    <t>00669CO24090067</t>
  </si>
  <si>
    <t>00669CO24090164</t>
  </si>
  <si>
    <t>High Ratio Holds</t>
  </si>
  <si>
    <t>00669CO24090169</t>
  </si>
  <si>
    <t>00669CO24090201</t>
  </si>
  <si>
    <t>100MAC</t>
  </si>
  <si>
    <t>00669CO24090239</t>
  </si>
  <si>
    <t>to order</t>
  </si>
  <si>
    <t>00669CO24090493</t>
  </si>
  <si>
    <t>AFIC SE MAR KM</t>
  </si>
  <si>
    <t>00669CO24090498</t>
  </si>
  <si>
    <t>JYA SE MAR KM</t>
  </si>
  <si>
    <t>00669CO24090496</t>
  </si>
  <si>
    <t>JYA EM MAR KM</t>
  </si>
  <si>
    <t>00669CO24090494</t>
  </si>
  <si>
    <t>Max Access KM</t>
  </si>
  <si>
    <t>00669CO24091993</t>
  </si>
  <si>
    <t>high holds exp</t>
  </si>
  <si>
    <t>00669CO24091992</t>
  </si>
  <si>
    <t>00669DA24093435</t>
  </si>
  <si>
    <t>26MAR24Preorder</t>
  </si>
  <si>
    <t>00669CO24096012</t>
  </si>
  <si>
    <t>Big Read</t>
  </si>
  <si>
    <t>CD0066924089941</t>
  </si>
  <si>
    <t>Recalled title, TITLE-24005241</t>
  </si>
  <si>
    <t>Recalled title, TITLE-24005256</t>
  </si>
  <si>
    <t>Capital One - FACEBK 9PPGUVX6J2-WPLC Facebook ads</t>
  </si>
  <si>
    <t>Capital One - FACEBK FECQSXK7J2- WPLC ads</t>
  </si>
  <si>
    <t>GENJ 059 - Project Management Fee</t>
  </si>
  <si>
    <t>MARC Records, 1000360299</t>
  </si>
  <si>
    <t>Correction - 12/21/23 travel for J Chamberlain (not WPLC travel)</t>
  </si>
  <si>
    <t>Correction - 12/21/23 travel for S Gold (not WPLC travel)</t>
  </si>
  <si>
    <t>H-0102408</t>
  </si>
  <si>
    <t>00669DA24103072</t>
  </si>
  <si>
    <t>2APR24Preorder</t>
  </si>
  <si>
    <t>00669DA24105934</t>
  </si>
  <si>
    <t>4APR24Preorder</t>
  </si>
  <si>
    <t>00669DA24110059</t>
  </si>
  <si>
    <t>9APR24Preorder</t>
  </si>
  <si>
    <t>00669CO24112450</t>
  </si>
  <si>
    <t>S&amp;S MACU</t>
  </si>
  <si>
    <t>00669CO24112630</t>
  </si>
  <si>
    <t>Weeded titles</t>
  </si>
  <si>
    <t>00669CO24112633</t>
  </si>
  <si>
    <t>Apr bestsellers CH</t>
  </si>
  <si>
    <t>00669DA24117285</t>
  </si>
  <si>
    <t>16APR24Preorder</t>
  </si>
  <si>
    <t>00669CO24121740</t>
  </si>
  <si>
    <t>Great Lakes Read</t>
  </si>
  <si>
    <t>00669CO24121734</t>
  </si>
  <si>
    <t>AFIC LG+ APR SJ</t>
  </si>
  <si>
    <t>00669CO24121733</t>
  </si>
  <si>
    <t>AFIC MU APR JP</t>
  </si>
  <si>
    <t>00669CO24121742</t>
  </si>
  <si>
    <t>AFIC RO APR JP</t>
  </si>
  <si>
    <t>00669CO24121753</t>
  </si>
  <si>
    <t>Mys Apr CH</t>
  </si>
  <si>
    <t>00669CO24121744</t>
  </si>
  <si>
    <t>JYAPO APR KA</t>
  </si>
  <si>
    <t>00669CO24121743</t>
  </si>
  <si>
    <t>JYA-MY-APR-LEP</t>
  </si>
  <si>
    <t>00669CO24121749</t>
  </si>
  <si>
    <t>AFIC SC APR SJ</t>
  </si>
  <si>
    <t>00669CO24121752</t>
  </si>
  <si>
    <t>APO May MHH</t>
  </si>
  <si>
    <t>00669CO24121747</t>
  </si>
  <si>
    <t>ANFIC APR POL KL</t>
  </si>
  <si>
    <t>00669CO24121748</t>
  </si>
  <si>
    <t>ANFIC CO APR SJ</t>
  </si>
  <si>
    <t>00669CO24121750</t>
  </si>
  <si>
    <t>ANFIC HE APR RS</t>
  </si>
  <si>
    <t>00669CO24121758</t>
  </si>
  <si>
    <t>ANFIC HI APR RS</t>
  </si>
  <si>
    <t>00669CO24121754</t>
  </si>
  <si>
    <t>JYA Best APR ES</t>
  </si>
  <si>
    <t>00669CO24121762</t>
  </si>
  <si>
    <t>JYA GL APR SJ</t>
  </si>
  <si>
    <t>00669DA24124200</t>
  </si>
  <si>
    <t>23APR24Preorder</t>
  </si>
  <si>
    <t>00669CO24122323</t>
  </si>
  <si>
    <t>00669CO24126137</t>
  </si>
  <si>
    <t>00669CO24126598</t>
  </si>
  <si>
    <t>APO June2024 kah</t>
  </si>
  <si>
    <t>00669DA24133937</t>
  </si>
  <si>
    <t>30APR24Preorder</t>
  </si>
  <si>
    <t>00669CO24129634</t>
  </si>
  <si>
    <t>MACU Holds</t>
  </si>
  <si>
    <t>00669CO24130448</t>
  </si>
  <si>
    <t>AFIC SP APR KM</t>
  </si>
  <si>
    <t>00669CO24130439</t>
  </si>
  <si>
    <t>JYA GN APR SJ</t>
  </si>
  <si>
    <t>00669CO24130447</t>
  </si>
  <si>
    <t>JYA SP APR KM</t>
  </si>
  <si>
    <t>00669CO24130453</t>
  </si>
  <si>
    <t>JYA MU APR KM</t>
  </si>
  <si>
    <t>FREE-24006848</t>
  </si>
  <si>
    <t>CD0066924112446</t>
  </si>
  <si>
    <t>CD0066924125614</t>
  </si>
  <si>
    <t>FREE-24008114</t>
  </si>
  <si>
    <t>Mary Baker (Fidelity Brokerage Services)</t>
  </si>
  <si>
    <t>Capital One - FACEBK 43JSWXX6J2-Facebook WPLC ads</t>
  </si>
  <si>
    <t>GenJ 068 transfer contentdm shared wplc to rec wi</t>
  </si>
  <si>
    <t>MARC Records, 1000363393</t>
  </si>
  <si>
    <t>Roberta Larson</t>
  </si>
  <si>
    <t>00669CO24136779</t>
  </si>
  <si>
    <t>00669CO24136781</t>
  </si>
  <si>
    <t xml:space="preserve">Ex by time </t>
  </si>
  <si>
    <t>00669CO24136784</t>
  </si>
  <si>
    <t>00669CO24136806</t>
  </si>
  <si>
    <t>00669DA24140200</t>
  </si>
  <si>
    <t>6MAY24Preorder</t>
  </si>
  <si>
    <t>00669DA24142028</t>
  </si>
  <si>
    <t>7MAY24Preorder</t>
  </si>
  <si>
    <t>00669CO24141667</t>
  </si>
  <si>
    <t>Title Replenishment</t>
  </si>
  <si>
    <t>00669CO24141670</t>
  </si>
  <si>
    <t>OD Weekly Holds</t>
  </si>
  <si>
    <t>00669DA24148700</t>
  </si>
  <si>
    <t>14MAY24Preorder</t>
  </si>
  <si>
    <t>00669DA24150691</t>
  </si>
  <si>
    <t>15MAY24Preorder</t>
  </si>
  <si>
    <t>00669CO24150169</t>
  </si>
  <si>
    <t>00669CO24150188</t>
  </si>
  <si>
    <t>00669CO24150189</t>
  </si>
  <si>
    <t>May Bestsellers CH</t>
  </si>
  <si>
    <t>00669SU24151207</t>
  </si>
  <si>
    <t>May 2024 Blackstone</t>
  </si>
  <si>
    <t>00669DA24156028</t>
  </si>
  <si>
    <t>21MAY24Preorder</t>
  </si>
  <si>
    <t>00669DA24161441</t>
  </si>
  <si>
    <t>28MAY24Preorder</t>
  </si>
  <si>
    <t>00669CO24159970</t>
  </si>
  <si>
    <t>00669CO24159971</t>
  </si>
  <si>
    <t>00669CO24163016</t>
  </si>
  <si>
    <t>00669CO24163032</t>
  </si>
  <si>
    <t>00669DA24169990</t>
  </si>
  <si>
    <t>3JUN24Preorder</t>
  </si>
  <si>
    <t>00669DA24171916</t>
  </si>
  <si>
    <t>4JUN24Preorder</t>
  </si>
  <si>
    <t>CD0066924151201</t>
  </si>
  <si>
    <t>Capital One - FACEBK MA6GXY37J2-WPLC Facebook ads</t>
  </si>
  <si>
    <t>MARC Records, 1000366636</t>
  </si>
  <si>
    <t>MARC Records, 1000370280</t>
  </si>
  <si>
    <t>Reserve/R&amp;D Fund Allocations*</t>
  </si>
  <si>
    <t>Lisa Marten</t>
  </si>
  <si>
    <t>*R&amp;D is capped at $80,000 and Reserves at $50,000. If both are fully funded, funds should move to OverDrive Content - 6/10/24
Moved $1,141.25 from Reserves to R&amp;D on 7/2/2024.</t>
  </si>
  <si>
    <t>CD0066924181819</t>
  </si>
  <si>
    <t>00669DA24178629</t>
  </si>
  <si>
    <t>11JUN24Preorder</t>
  </si>
  <si>
    <t>00669CO24181809</t>
  </si>
  <si>
    <t>AU Sale Series Gaps</t>
  </si>
  <si>
    <t>00669CO24181806</t>
  </si>
  <si>
    <t>OD Max Sale</t>
  </si>
  <si>
    <t>00669CO24181816</t>
  </si>
  <si>
    <t>Jun Bestsellers</t>
  </si>
  <si>
    <t>00669CO24181832</t>
  </si>
  <si>
    <t>00669CO24181830</t>
  </si>
  <si>
    <t>APO Jul MHH</t>
  </si>
  <si>
    <t>00669DA24184958</t>
  </si>
  <si>
    <t>18JUN24Preorder</t>
  </si>
  <si>
    <t>00669CO24184057</t>
  </si>
  <si>
    <t>00669CO24184058</t>
  </si>
  <si>
    <t>00669CO24186020</t>
  </si>
  <si>
    <t>CEAS KM</t>
  </si>
  <si>
    <t>00669CO24186426</t>
  </si>
  <si>
    <t>00669DA24190864</t>
  </si>
  <si>
    <t>25JUN24Preorder</t>
  </si>
  <si>
    <t>July Bestsellers</t>
  </si>
  <si>
    <t>2JUL24Preorder</t>
  </si>
  <si>
    <t>FREE-24011184</t>
  </si>
  <si>
    <t>Recalled title, TITLE-24012699</t>
  </si>
  <si>
    <t>MARC Records, 1000374482</t>
  </si>
  <si>
    <t>Capital One - FACEBK 2QC872U6J2-WPLC Facebook ads</t>
  </si>
  <si>
    <t>Capital One - WISCONSIN PUBLIC BROADCAS-WPLC ads on WPR</t>
  </si>
  <si>
    <t>Capital One - WISCONSIN PUBLIC BROADCAS-WPLC WPR ads</t>
  </si>
  <si>
    <t>Capital One - FACEBK* SF7XU4C7J2-WPLC Facebook ads</t>
  </si>
  <si>
    <t>Winding Rivers Library System - Item: wpl010 - WPLC East Asian Collection Titles 2024</t>
  </si>
  <si>
    <t>CD0066924216551</t>
  </si>
  <si>
    <t>00669CO24197534</t>
  </si>
  <si>
    <t>00669CO24197535</t>
  </si>
  <si>
    <t>00669CO24197532</t>
  </si>
  <si>
    <t>00669DA24203033</t>
  </si>
  <si>
    <t>00669DA24207923</t>
  </si>
  <si>
    <t>9JUL24Preorder</t>
  </si>
  <si>
    <t>00669DA24210410</t>
  </si>
  <si>
    <t>12JUL24Preorder</t>
  </si>
  <si>
    <t>PO Aug24 kah</t>
  </si>
  <si>
    <t>00669DA24213071</t>
  </si>
  <si>
    <t>16JUL24Preorder</t>
  </si>
  <si>
    <t>00669CO24212072</t>
  </si>
  <si>
    <t>Last Chance Texaco</t>
  </si>
  <si>
    <t>00669CO24216552</t>
  </si>
  <si>
    <t>Hillbilly Elegy</t>
  </si>
  <si>
    <t>00669CO24216733</t>
  </si>
  <si>
    <t>Aug Bestsellers</t>
  </si>
  <si>
    <t>00669CO24216743</t>
  </si>
  <si>
    <t>00669CO24216740</t>
  </si>
  <si>
    <t>00669CO24216748</t>
  </si>
  <si>
    <t>00669DA24218576</t>
  </si>
  <si>
    <t>23JUL24Preorder</t>
  </si>
  <si>
    <t>00669CO24217950</t>
  </si>
  <si>
    <t>00669CO24217946</t>
  </si>
  <si>
    <t>00669CO24217956</t>
  </si>
  <si>
    <t>weeded titles</t>
  </si>
  <si>
    <t>00669SU24217972</t>
  </si>
  <si>
    <t>00669CO24218954</t>
  </si>
  <si>
    <t>00669DA24220345</t>
  </si>
  <si>
    <t>25JUL24Preorder</t>
  </si>
  <si>
    <t>00669DA24221142</t>
  </si>
  <si>
    <t>26JUL24Preorder</t>
  </si>
  <si>
    <t>00669DA24222385</t>
  </si>
  <si>
    <t>29JUL24Preorder</t>
  </si>
  <si>
    <t>00669DA24224152</t>
  </si>
  <si>
    <t>30JUL24Preorder</t>
  </si>
  <si>
    <t>2024 25 BiblioBoard + Indie Author Project</t>
  </si>
  <si>
    <t>Recalled title, TITLE-24017875</t>
  </si>
  <si>
    <t>Recalled title, TITLE-24017931</t>
  </si>
  <si>
    <t>WLS2999 - Winnefox Library System - wplc 2024 website work/hosting</t>
  </si>
  <si>
    <t>GenJ 094 - WiLS Strategic Planning</t>
  </si>
  <si>
    <t>00669CO24228574</t>
  </si>
  <si>
    <t>00669CO24230611</t>
  </si>
  <si>
    <t>AFIC MU AUG JP</t>
  </si>
  <si>
    <t>00669CO24230620</t>
  </si>
  <si>
    <t>AFIC RO MAY JP</t>
  </si>
  <si>
    <t>00669CO24230624</t>
  </si>
  <si>
    <t>JYA Best JUN ES</t>
  </si>
  <si>
    <t>00669CO24230634</t>
  </si>
  <si>
    <t>00669CO24230635</t>
  </si>
  <si>
    <t>00669DA24232507</t>
  </si>
  <si>
    <t>6AUG24Preorder</t>
  </si>
  <si>
    <t>00669CO24233231</t>
  </si>
  <si>
    <t>00669CO24233233</t>
  </si>
  <si>
    <t>APO Sep MHH</t>
  </si>
  <si>
    <t>00669DA24237927</t>
  </si>
  <si>
    <t>13AUG24Preorder</t>
  </si>
  <si>
    <t>00669DA24243939</t>
  </si>
  <si>
    <t>20AUG24Preorder</t>
  </si>
  <si>
    <t>00669DA24245558</t>
  </si>
  <si>
    <t>21AUG24Preorder</t>
  </si>
  <si>
    <t>00669CO24245004</t>
  </si>
  <si>
    <t>WLA Literary Awards</t>
  </si>
  <si>
    <t>00669CO24245001</t>
  </si>
  <si>
    <t>00669CO24245002</t>
  </si>
  <si>
    <t>00669CO24245013</t>
  </si>
  <si>
    <t>00669CO24245017</t>
  </si>
  <si>
    <t>Scholastic OD Max</t>
  </si>
  <si>
    <t>00669DA24250080</t>
  </si>
  <si>
    <t>27AUG24Preorder</t>
  </si>
  <si>
    <t>00669DA24252879</t>
  </si>
  <si>
    <t>29AUG24Preorder</t>
  </si>
  <si>
    <t>00669CO24252330</t>
  </si>
  <si>
    <t>Requests</t>
  </si>
  <si>
    <t>00669CO24252410</t>
  </si>
  <si>
    <t>Sept Bestsellers CH</t>
  </si>
  <si>
    <t>00669CO24252415</t>
  </si>
  <si>
    <t>JYAPO AUG KA</t>
  </si>
  <si>
    <t>00669CO24252419</t>
  </si>
  <si>
    <t>00669CO24252424</t>
  </si>
  <si>
    <t>00669CO24252435</t>
  </si>
  <si>
    <t>AFIC LG+ AUG SJ</t>
  </si>
  <si>
    <t>00669CO24252432</t>
  </si>
  <si>
    <t>AFIC MY AUG KM</t>
  </si>
  <si>
    <t>00669CO24252436</t>
  </si>
  <si>
    <t>00669CO24252437</t>
  </si>
  <si>
    <t>AFIC RO AUG JP</t>
  </si>
  <si>
    <t>00669CO24252438</t>
  </si>
  <si>
    <t>JYA SP AUG KM</t>
  </si>
  <si>
    <t>00669CO24252442</t>
  </si>
  <si>
    <t>JYA SC AUG KM</t>
  </si>
  <si>
    <t>00669CO24252451</t>
  </si>
  <si>
    <t>AFIC SC AUG SJ</t>
  </si>
  <si>
    <t>00669CO24252452</t>
  </si>
  <si>
    <t>JYA MY AUG LP</t>
  </si>
  <si>
    <t>00669CO24252453</t>
  </si>
  <si>
    <t>JYA MU AUG KM</t>
  </si>
  <si>
    <t>00669CO24252446</t>
  </si>
  <si>
    <t>AFIC SE AUG KM</t>
  </si>
  <si>
    <t>00669CO24252448</t>
  </si>
  <si>
    <t>JYA GN AUG SJ</t>
  </si>
  <si>
    <t>00669CO24252466</t>
  </si>
  <si>
    <t>AFIC SP AUG KM</t>
  </si>
  <si>
    <t>00669CO24252456</t>
  </si>
  <si>
    <t>ANFIC AUG POL KL</t>
  </si>
  <si>
    <t>00669CO24252458</t>
  </si>
  <si>
    <t>JYA GL AUG SJ</t>
  </si>
  <si>
    <t>00669CO24252459</t>
  </si>
  <si>
    <t>ANFIC CO AUG SJ</t>
  </si>
  <si>
    <t>00669CO24252464</t>
  </si>
  <si>
    <t>JYA Best Aug ES</t>
  </si>
  <si>
    <t>00669CO24252470</t>
  </si>
  <si>
    <t>ANFIC HI AUG RS</t>
  </si>
  <si>
    <t>00669CO24252471</t>
  </si>
  <si>
    <t>ANFIC HPASH AUG RS</t>
  </si>
  <si>
    <t>00669CO24252476</t>
  </si>
  <si>
    <t>ANFIC SR AUG KM</t>
  </si>
  <si>
    <t>CD0066924230637</t>
  </si>
  <si>
    <t>CD0066924252418</t>
  </si>
  <si>
    <t>Recalled title, TITLE-24020026</t>
  </si>
  <si>
    <t>Recalled title, TITLE-24020038</t>
  </si>
  <si>
    <t>00669DA24259407</t>
  </si>
  <si>
    <t>3SEP24Preorder</t>
  </si>
  <si>
    <t>00669DA24266540</t>
  </si>
  <si>
    <t>10SEP24Preorder</t>
  </si>
  <si>
    <t>00669CO24270713</t>
  </si>
  <si>
    <t>AFIC 2024 w/tags JP</t>
  </si>
  <si>
    <t>00669CO24270724</t>
  </si>
  <si>
    <t>00669CO24270712</t>
  </si>
  <si>
    <t>00669CO24270717</t>
  </si>
  <si>
    <t>00669CO24270705</t>
  </si>
  <si>
    <t>00669CO24270720</t>
  </si>
  <si>
    <t>SF/YAJ Sept Loralee</t>
  </si>
  <si>
    <t>00669CO24270721</t>
  </si>
  <si>
    <t>AFIC LG+ SEP SJ</t>
  </si>
  <si>
    <t>00669CO24270726</t>
  </si>
  <si>
    <t>Oct Bestsellers</t>
  </si>
  <si>
    <t>00669CO24270710</t>
  </si>
  <si>
    <t>AFIC MU SEP JP</t>
  </si>
  <si>
    <t>00669CO24270743</t>
  </si>
  <si>
    <t>AFIC SC SEP SJ</t>
  </si>
  <si>
    <t>00669CO24270750</t>
  </si>
  <si>
    <t>AFIC SP SEP KM</t>
  </si>
  <si>
    <t>00669CO24270736</t>
  </si>
  <si>
    <t>ANFIC CO SEP SJ</t>
  </si>
  <si>
    <t>00669CO24270749</t>
  </si>
  <si>
    <t>Series YA/J Sept</t>
  </si>
  <si>
    <t>00669CO24270738</t>
  </si>
  <si>
    <t>ANFIC GA/HO APR KW</t>
  </si>
  <si>
    <t>00669CO24270731</t>
  </si>
  <si>
    <t>ANFIC GA/HO AUG KW</t>
  </si>
  <si>
    <t>00669CO24270741</t>
  </si>
  <si>
    <t>ANFIC GA/HO SEP KW</t>
  </si>
  <si>
    <t>00669CO24270735</t>
  </si>
  <si>
    <t>ANFIC HI SEP</t>
  </si>
  <si>
    <t>00669CO24270742</t>
  </si>
  <si>
    <t>JYA SP SEP KM</t>
  </si>
  <si>
    <t>00669CO24270745</t>
  </si>
  <si>
    <t>00669CO24270732</t>
  </si>
  <si>
    <t>ANFIC SEPT POL KL</t>
  </si>
  <si>
    <t>00669CO24270761</t>
  </si>
  <si>
    <t>JYA GL SEP SJ</t>
  </si>
  <si>
    <t>00669CO24270758</t>
  </si>
  <si>
    <t>JYA MU SEP KM</t>
  </si>
  <si>
    <t>00669CO24270752</t>
  </si>
  <si>
    <t>JYA GN SEP SJ</t>
  </si>
  <si>
    <t>00669CO24270760</t>
  </si>
  <si>
    <t>JYA SE AUG KM</t>
  </si>
  <si>
    <t>00669CO24270766</t>
  </si>
  <si>
    <t>MACU Drop-In</t>
  </si>
  <si>
    <t>AD PO OCT2024 kah</t>
  </si>
  <si>
    <t>AFIC RO SEP JP</t>
  </si>
  <si>
    <t>00669DA24273992</t>
  </si>
  <si>
    <t>17SEP24Preorder</t>
  </si>
  <si>
    <t>00669CO24273264</t>
  </si>
  <si>
    <t>Clinton Book</t>
  </si>
  <si>
    <t>00669CO24273433</t>
  </si>
  <si>
    <t>00669CO24273440</t>
  </si>
  <si>
    <t>00669CO24273442</t>
  </si>
  <si>
    <t>00669CO24277574</t>
  </si>
  <si>
    <t>00669DA24281891</t>
  </si>
  <si>
    <t>24SEP24Preorder</t>
  </si>
  <si>
    <t>00669CO24279704</t>
  </si>
  <si>
    <t>NYT Adult</t>
  </si>
  <si>
    <t>00669CO24279713</t>
  </si>
  <si>
    <t>00669CO24283569</t>
  </si>
  <si>
    <t>00669CO24283563</t>
  </si>
  <si>
    <t>00669DA24291797</t>
  </si>
  <si>
    <t>30SEP24Preorder</t>
  </si>
  <si>
    <t>CD0066924270767</t>
  </si>
  <si>
    <t>CD0066924273436</t>
  </si>
  <si>
    <t>FREE-24022229</t>
  </si>
  <si>
    <t>Capital One - FACEBK 2Q2EK4Y6J2-WPLC Facebook advertising</t>
  </si>
  <si>
    <t>MARC Records, 1000393593</t>
  </si>
  <si>
    <t>H-0106752</t>
  </si>
  <si>
    <t>MARC Records, 1000398568</t>
  </si>
  <si>
    <t>Karen Gunderman</t>
  </si>
  <si>
    <t>00669DA24294547</t>
  </si>
  <si>
    <t>1OCT24Preorder</t>
  </si>
  <si>
    <t>00669CO24293771</t>
  </si>
  <si>
    <t>Weeded- TO BUY</t>
  </si>
  <si>
    <t>00669DA24301571</t>
  </si>
  <si>
    <t>8OCT24Preorder</t>
  </si>
  <si>
    <t>00669DA24304090</t>
  </si>
  <si>
    <t>10OCT24Preorder</t>
  </si>
  <si>
    <t>00669CO24304646</t>
  </si>
  <si>
    <t>00669CO24304648</t>
  </si>
  <si>
    <t>APO Nov MHH</t>
  </si>
  <si>
    <t>00669CO24312446</t>
  </si>
  <si>
    <t>00669CO24312447</t>
  </si>
  <si>
    <t>00669CO24312453</t>
  </si>
  <si>
    <t>00669DA24314810</t>
  </si>
  <si>
    <t>15OCT24Preorder</t>
  </si>
  <si>
    <t>00669CO24315891</t>
  </si>
  <si>
    <t>00669DA24327330</t>
  </si>
  <si>
    <t>22OCT24Preorder</t>
  </si>
  <si>
    <t>00669CO24326692</t>
  </si>
  <si>
    <t>00669CO24326699</t>
  </si>
  <si>
    <t>00669CO24328422</t>
  </si>
  <si>
    <t>Braiding Sweetgrass</t>
  </si>
  <si>
    <t>00669DA24334426</t>
  </si>
  <si>
    <t>29OCT24Preorder</t>
  </si>
  <si>
    <t>00669CO24336387</t>
  </si>
  <si>
    <t>00669CO24336386</t>
  </si>
  <si>
    <t>00669CO24336384</t>
  </si>
  <si>
    <t>JYAPO OCT KA</t>
  </si>
  <si>
    <t>CD0066924312449</t>
  </si>
  <si>
    <t>recode CD0066924125614 to WPLC</t>
  </si>
  <si>
    <t>recode CD0066924112446 to WPLC</t>
  </si>
  <si>
    <t>MARC Records, 1000403473</t>
  </si>
  <si>
    <t>H-0109340</t>
  </si>
  <si>
    <t>CD0066924347454</t>
  </si>
  <si>
    <t>MARC Records, 1000407745</t>
  </si>
  <si>
    <t>00669CO24342355</t>
  </si>
  <si>
    <t>AFIC LG+ OCT SJ</t>
  </si>
  <si>
    <t>00669CO24342356</t>
  </si>
  <si>
    <t>AFIC MU OCT JP</t>
  </si>
  <si>
    <t>00669CO24342374</t>
  </si>
  <si>
    <t>AFIC RO OCT JP</t>
  </si>
  <si>
    <t>00669CO24342380</t>
  </si>
  <si>
    <t>AFIC SC OCT SJ</t>
  </si>
  <si>
    <t>00669CO24342371</t>
  </si>
  <si>
    <t>ANFIC CO OCT SJ</t>
  </si>
  <si>
    <t>00669CO24342379</t>
  </si>
  <si>
    <t>SF/F YA/J Oct</t>
  </si>
  <si>
    <t>00669CO24342364</t>
  </si>
  <si>
    <t>Nov bestsellers</t>
  </si>
  <si>
    <t>00669CO24342365</t>
  </si>
  <si>
    <t>JYA MY OCT LP</t>
  </si>
  <si>
    <t>00669CO24342369</t>
  </si>
  <si>
    <t>ANFIC GA/HO OCT KW</t>
  </si>
  <si>
    <t>00669CO24342366</t>
  </si>
  <si>
    <t>JYA GN OCT SJ</t>
  </si>
  <si>
    <t>00669CO24342395</t>
  </si>
  <si>
    <t>ANFIC HI OCT RS</t>
  </si>
  <si>
    <t>00669CO24342397</t>
  </si>
  <si>
    <t>ANFIC HPASH OCT RS</t>
  </si>
  <si>
    <t>00669CO24342386</t>
  </si>
  <si>
    <t>ANFIC POL OCT KL</t>
  </si>
  <si>
    <t>00669CO24342387</t>
  </si>
  <si>
    <t>J/YA series Oct 24</t>
  </si>
  <si>
    <t>00669CO24342388</t>
  </si>
  <si>
    <t>JYA Best Oct ES</t>
  </si>
  <si>
    <t>00669CO24342391</t>
  </si>
  <si>
    <t>JYA GL OCT SJ</t>
  </si>
  <si>
    <t>00669DA24346104</t>
  </si>
  <si>
    <t>5NOV24Preorder</t>
  </si>
  <si>
    <t>FREE-24026249</t>
  </si>
  <si>
    <t>Recalled title, TITLE-24027111</t>
  </si>
  <si>
    <t>00669DA24348801</t>
  </si>
  <si>
    <t>7NOV24Preorder</t>
  </si>
  <si>
    <t>00669CO24350604</t>
  </si>
  <si>
    <t>braiding sweetgrass</t>
  </si>
  <si>
    <t>service berry</t>
  </si>
  <si>
    <t>00669DA24352718</t>
  </si>
  <si>
    <t>12NOV24Preorder</t>
  </si>
  <si>
    <t>00669CO24355544</t>
  </si>
  <si>
    <t>00669CO24355586</t>
  </si>
  <si>
    <t>00669CO24355616</t>
  </si>
  <si>
    <t>00669CO24355615</t>
  </si>
  <si>
    <t>00669CO24355907</t>
  </si>
  <si>
    <t>00669CO24355945</t>
  </si>
  <si>
    <t>00669CO24355959</t>
  </si>
  <si>
    <t>ex titles 20+ Holds</t>
  </si>
  <si>
    <t>00669CO24355965</t>
  </si>
  <si>
    <t>AFIC LG+ NOV SJ</t>
  </si>
  <si>
    <t>00669CO24356039</t>
  </si>
  <si>
    <t>JYA GL NOV SJ</t>
  </si>
  <si>
    <t>00669CO24356036</t>
  </si>
  <si>
    <t>AFIC MU NOV JP</t>
  </si>
  <si>
    <t>00669CO24356064</t>
  </si>
  <si>
    <t>00669CO24356053</t>
  </si>
  <si>
    <t>JYA SP NOV KM</t>
  </si>
  <si>
    <t>00669CO24356066</t>
  </si>
  <si>
    <t>JYA SF/F Nov</t>
  </si>
  <si>
    <t>00669CO24356067</t>
  </si>
  <si>
    <t>AFIC RO NOV JP</t>
  </si>
  <si>
    <t>00669CO24356068</t>
  </si>
  <si>
    <t>AFIC SC NOV SJ</t>
  </si>
  <si>
    <t>00669CO24356081</t>
  </si>
  <si>
    <t>ANFIC CO NOV SJ</t>
  </si>
  <si>
    <t>00669CO24356083</t>
  </si>
  <si>
    <t>JYA Series Nov</t>
  </si>
  <si>
    <t>00669CO24356077</t>
  </si>
  <si>
    <t>JYA SF NOV KM</t>
  </si>
  <si>
    <t>00669CO24356084</t>
  </si>
  <si>
    <t>ANFIC GA/HO NOV KW</t>
  </si>
  <si>
    <t>00669CO24356096</t>
  </si>
  <si>
    <t>ANFIC POL NOV KL</t>
  </si>
  <si>
    <t>00669CO24356093</t>
  </si>
  <si>
    <t>ANFIC SR NOV KM</t>
  </si>
  <si>
    <t>00669CO24356099</t>
  </si>
  <si>
    <t>JYA GN NOV SJ</t>
  </si>
  <si>
    <t>00669CO24356090</t>
  </si>
  <si>
    <t>JYA MU NOV KM</t>
  </si>
  <si>
    <t>00669CO24356309</t>
  </si>
  <si>
    <t>Dec Bestsellers</t>
  </si>
  <si>
    <t>PO 110724 kah</t>
  </si>
  <si>
    <t>00669DA24360552</t>
  </si>
  <si>
    <t>19NOV24Preorder</t>
  </si>
  <si>
    <t>00669DA24363477</t>
  </si>
  <si>
    <t>21NOV24Preorder</t>
  </si>
  <si>
    <t>00669DA24366388</t>
  </si>
  <si>
    <t>25NOV24Preorder</t>
  </si>
  <si>
    <t>00669DA24368052</t>
  </si>
  <si>
    <t>26NOV24Preorder</t>
  </si>
  <si>
    <t>unsure</t>
  </si>
  <si>
    <t>GENJ 010 - Project Management Fee</t>
  </si>
  <si>
    <t>Capital One - Facebook ads for wplc</t>
  </si>
  <si>
    <t>Capital One - WI Public Broadcasting ads for wplc</t>
  </si>
  <si>
    <t>Capital One - facebook wplc ads</t>
  </si>
  <si>
    <t>Capital One - Facebooks ads wplc</t>
  </si>
  <si>
    <t>Capital One - Facebook ad wplc</t>
  </si>
  <si>
    <t>MARC Records, 1000411339</t>
  </si>
  <si>
    <t>00669CO24375983</t>
  </si>
  <si>
    <t>HoldsTags/no copies</t>
  </si>
  <si>
    <t>00669DA24377944</t>
  </si>
  <si>
    <t>3DEC24Preorder</t>
  </si>
  <si>
    <t>00669CO24376522</t>
  </si>
  <si>
    <t>00669DA24382622</t>
  </si>
  <si>
    <t>6DEC24Preorder</t>
  </si>
  <si>
    <t>00669CO24381360</t>
  </si>
  <si>
    <t>Special Order</t>
  </si>
  <si>
    <t>00669CO24381534</t>
  </si>
  <si>
    <t>00669CO24381348</t>
  </si>
  <si>
    <t>00669DA24385830</t>
  </si>
  <si>
    <t>10DEC24Preorder</t>
  </si>
  <si>
    <t>00669DA24392773</t>
  </si>
  <si>
    <t>17DEC24Preorder</t>
  </si>
  <si>
    <t>00669CO24395217</t>
  </si>
  <si>
    <t>New Version Titles</t>
  </si>
  <si>
    <t>00669DA24397859</t>
  </si>
  <si>
    <t>24DEC24Preorder</t>
  </si>
  <si>
    <t>00669DA24398251</t>
  </si>
  <si>
    <t>25DEC24Preorder</t>
  </si>
  <si>
    <t>00669CO24399062</t>
  </si>
  <si>
    <t>00669DA24405786</t>
  </si>
  <si>
    <t>31DEC24Preorder</t>
  </si>
  <si>
    <t>Recalled title, TITLE-24027923</t>
  </si>
  <si>
    <t>Recalled title, TITLE-24028271</t>
  </si>
  <si>
    <t>Recalled title, TITLE-24028557</t>
  </si>
  <si>
    <t>GenJ 043 - WiLS-WPLC Strategic Planning</t>
  </si>
  <si>
    <t>Pamela Murphy</t>
  </si>
  <si>
    <t>Audiobooks</t>
  </si>
  <si>
    <t>Capital One - bluehost - Wi digital Library url domains for wplc collection</t>
  </si>
  <si>
    <t>Magazine Collection**</t>
  </si>
  <si>
    <t>**moved balance of $40,001 to content credit in May 2024.</t>
  </si>
  <si>
    <t>Revenue</t>
  </si>
  <si>
    <t>{recommendation: carry over to digital content}</t>
  </si>
  <si>
    <t>Expense</t>
  </si>
  <si>
    <t>Carryover recommendation from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</si>
</sst>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6"/>
      <name val="Tahoma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9"/>
      <color rgb="FF000000"/>
      <name val="Arial"/>
      <family val="2"/>
    </font>
    <font>
      <sz val="11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" borderId="4" applyNumberFormat="0" applyAlignment="0" applyProtection="0"/>
  </cellStyleXfs>
  <cellXfs count="163">
    <xf numFmtId="0" fontId="0" fillId="0" borderId="0" xfId="0"/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2" xfId="8" applyFont="1" applyBorder="1" applyAlignment="1" applyProtection="1">
      <alignment wrapText="1"/>
    </xf>
    <xf numFmtId="0" fontId="9" fillId="0" borderId="3" xfId="8" applyFont="1" applyBorder="1" applyAlignment="1" applyProtection="1">
      <alignment wrapText="1"/>
    </xf>
    <xf numFmtId="1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6" fontId="11" fillId="0" borderId="0" xfId="0" applyNumberFormat="1" applyFont="1"/>
    <xf numFmtId="0" fontId="15" fillId="0" borderId="0" xfId="0" applyFont="1"/>
    <xf numFmtId="44" fontId="16" fillId="0" borderId="0" xfId="4" applyFont="1"/>
    <xf numFmtId="6" fontId="11" fillId="0" borderId="0" xfId="4" applyNumberFormat="1" applyFont="1"/>
    <xf numFmtId="164" fontId="10" fillId="0" borderId="0" xfId="0" applyNumberFormat="1" applyFont="1"/>
    <xf numFmtId="164" fontId="16" fillId="0" borderId="0" xfId="4" applyNumberFormat="1" applyFont="1"/>
    <xf numFmtId="164" fontId="10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0" fontId="16" fillId="0" borderId="0" xfId="4" applyNumberFormat="1" applyFont="1"/>
    <xf numFmtId="8" fontId="0" fillId="0" borderId="0" xfId="0" applyNumberFormat="1"/>
    <xf numFmtId="14" fontId="9" fillId="0" borderId="0" xfId="0" applyNumberFormat="1" applyFont="1"/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/>
    <xf numFmtId="164" fontId="13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/>
    <xf numFmtId="0" fontId="19" fillId="2" borderId="4" xfId="13" applyFont="1"/>
    <xf numFmtId="0" fontId="7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44" fontId="9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1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0" fontId="9" fillId="0" borderId="2" xfId="0" applyFont="1" applyBorder="1" applyAlignment="1">
      <alignment wrapText="1"/>
    </xf>
    <xf numFmtId="14" fontId="9" fillId="0" borderId="0" xfId="4" applyNumberFormat="1" applyFont="1"/>
    <xf numFmtId="165" fontId="9" fillId="0" borderId="0" xfId="0" applyNumberFormat="1" applyFont="1"/>
    <xf numFmtId="0" fontId="9" fillId="0" borderId="0" xfId="4" applyNumberFormat="1" applyFont="1"/>
    <xf numFmtId="0" fontId="21" fillId="0" borderId="0" xfId="0" applyFont="1"/>
    <xf numFmtId="0" fontId="9" fillId="0" borderId="0" xfId="0" applyFont="1" applyAlignment="1">
      <alignment wrapText="1"/>
    </xf>
    <xf numFmtId="44" fontId="9" fillId="0" borderId="0" xfId="4" applyFont="1"/>
    <xf numFmtId="44" fontId="8" fillId="0" borderId="0" xfId="0" applyNumberFormat="1" applyFont="1"/>
    <xf numFmtId="164" fontId="8" fillId="0" borderId="0" xfId="4" applyNumberFormat="1" applyFont="1"/>
    <xf numFmtId="44" fontId="8" fillId="0" borderId="0" xfId="4" applyFont="1"/>
    <xf numFmtId="14" fontId="8" fillId="0" borderId="0" xfId="0" applyNumberFormat="1" applyFont="1"/>
    <xf numFmtId="0" fontId="9" fillId="0" borderId="0" xfId="0" applyFont="1" applyAlignment="1">
      <alignment vertical="center" wrapText="1"/>
    </xf>
    <xf numFmtId="44" fontId="8" fillId="0" borderId="0" xfId="4" applyFont="1" applyAlignment="1">
      <alignment wrapText="1"/>
    </xf>
    <xf numFmtId="8" fontId="9" fillId="0" borderId="0" xfId="4" applyNumberFormat="1" applyFont="1"/>
    <xf numFmtId="0" fontId="9" fillId="0" borderId="0" xfId="0" applyFont="1" applyAlignment="1">
      <alignment horizontal="right"/>
    </xf>
    <xf numFmtId="0" fontId="22" fillId="0" borderId="0" xfId="0" applyFont="1"/>
    <xf numFmtId="14" fontId="23" fillId="0" borderId="0" xfId="0" applyNumberFormat="1" applyFont="1" applyAlignment="1">
      <alignment wrapText="1"/>
    </xf>
    <xf numFmtId="44" fontId="8" fillId="0" borderId="0" xfId="5" applyFont="1" applyAlignment="1">
      <alignment wrapText="1"/>
    </xf>
    <xf numFmtId="44" fontId="8" fillId="0" borderId="0" xfId="0" applyNumberFormat="1" applyFont="1" applyAlignment="1">
      <alignment wrapText="1"/>
    </xf>
    <xf numFmtId="14" fontId="8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23" fillId="0" borderId="0" xfId="5" applyFont="1" applyAlignment="1">
      <alignment wrapText="1"/>
    </xf>
    <xf numFmtId="8" fontId="9" fillId="0" borderId="0" xfId="0" applyNumberFormat="1" applyFont="1" applyAlignment="1">
      <alignment wrapText="1"/>
    </xf>
    <xf numFmtId="44" fontId="9" fillId="0" borderId="0" xfId="5" applyFont="1" applyAlignment="1">
      <alignment wrapText="1"/>
    </xf>
    <xf numFmtId="4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44" fontId="9" fillId="0" borderId="0" xfId="4" applyFont="1" applyAlignment="1">
      <alignment wrapText="1"/>
    </xf>
    <xf numFmtId="0" fontId="24" fillId="0" borderId="0" xfId="0" applyFont="1" applyAlignment="1">
      <alignment wrapText="1"/>
    </xf>
    <xf numFmtId="44" fontId="23" fillId="0" borderId="0" xfId="0" applyNumberFormat="1" applyFont="1" applyAlignment="1">
      <alignment horizontal="right" wrapText="1"/>
    </xf>
    <xf numFmtId="164" fontId="9" fillId="0" borderId="0" xfId="4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1" fontId="9" fillId="0" borderId="0" xfId="0" applyNumberFormat="1" applyFont="1" applyAlignment="1">
      <alignment wrapText="1"/>
    </xf>
    <xf numFmtId="44" fontId="25" fillId="0" borderId="0" xfId="4" applyFont="1"/>
    <xf numFmtId="14" fontId="25" fillId="0" borderId="0" xfId="0" applyNumberFormat="1" applyFont="1" applyAlignment="1">
      <alignment wrapText="1"/>
    </xf>
    <xf numFmtId="164" fontId="0" fillId="0" borderId="6" xfId="0" applyNumberFormat="1" applyBorder="1" applyAlignment="1">
      <alignment wrapText="1"/>
    </xf>
    <xf numFmtId="164" fontId="10" fillId="0" borderId="6" xfId="0" applyNumberFormat="1" applyFont="1" applyBorder="1"/>
    <xf numFmtId="164" fontId="10" fillId="0" borderId="1" xfId="0" applyNumberFormat="1" applyFont="1" applyBorder="1" applyAlignment="1">
      <alignment wrapText="1"/>
    </xf>
    <xf numFmtId="0" fontId="7" fillId="0" borderId="6" xfId="0" applyFont="1" applyBorder="1"/>
    <xf numFmtId="0" fontId="17" fillId="0" borderId="5" xfId="0" applyFont="1" applyBorder="1" applyAlignment="1">
      <alignment wrapText="1"/>
    </xf>
    <xf numFmtId="0" fontId="26" fillId="0" borderId="0" xfId="0" applyFont="1"/>
    <xf numFmtId="44" fontId="27" fillId="0" borderId="1" xfId="0" applyNumberFormat="1" applyFont="1" applyBorder="1"/>
    <xf numFmtId="0" fontId="27" fillId="0" borderId="9" xfId="0" applyFont="1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44" fontId="19" fillId="2" borderId="4" xfId="4" applyFont="1" applyFill="1" applyBorder="1"/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44" fontId="9" fillId="3" borderId="0" xfId="0" applyNumberFormat="1" applyFont="1" applyFill="1" applyAlignment="1">
      <alignment wrapText="1"/>
    </xf>
    <xf numFmtId="14" fontId="9" fillId="3" borderId="0" xfId="0" applyNumberFormat="1" applyFont="1" applyFill="1" applyAlignment="1">
      <alignment wrapText="1"/>
    </xf>
    <xf numFmtId="44" fontId="0" fillId="0" borderId="8" xfId="4" applyFont="1" applyBorder="1"/>
    <xf numFmtId="44" fontId="26" fillId="0" borderId="8" xfId="4" applyFont="1" applyBorder="1"/>
    <xf numFmtId="0" fontId="8" fillId="0" borderId="0" xfId="0" applyFont="1" applyAlignment="1">
      <alignment horizontal="center" vertical="center"/>
    </xf>
    <xf numFmtId="44" fontId="9" fillId="4" borderId="14" xfId="5" applyFont="1" applyFill="1" applyBorder="1"/>
    <xf numFmtId="44" fontId="9" fillId="4" borderId="0" xfId="5" applyFont="1" applyFill="1" applyBorder="1"/>
    <xf numFmtId="44" fontId="9" fillId="0" borderId="15" xfId="5" applyFont="1" applyBorder="1"/>
    <xf numFmtId="0" fontId="8" fillId="0" borderId="14" xfId="0" applyFont="1" applyBorder="1"/>
    <xf numFmtId="44" fontId="8" fillId="0" borderId="0" xfId="5" applyFont="1" applyBorder="1"/>
    <xf numFmtId="44" fontId="8" fillId="0" borderId="15" xfId="5" applyFont="1" applyBorder="1"/>
    <xf numFmtId="14" fontId="9" fillId="0" borderId="14" xfId="0" applyNumberFormat="1" applyFont="1" applyBorder="1"/>
    <xf numFmtId="44" fontId="9" fillId="0" borderId="0" xfId="5" applyFont="1" applyBorder="1"/>
    <xf numFmtId="0" fontId="9" fillId="0" borderId="14" xfId="0" applyFont="1" applyBorder="1"/>
    <xf numFmtId="0" fontId="9" fillId="0" borderId="16" xfId="0" applyFont="1" applyBorder="1"/>
    <xf numFmtId="44" fontId="9" fillId="0" borderId="17" xfId="5" applyFont="1" applyBorder="1"/>
    <xf numFmtId="44" fontId="9" fillId="0" borderId="18" xfId="5" applyFont="1" applyBorder="1"/>
    <xf numFmtId="164" fontId="1" fillId="0" borderId="0" xfId="4" applyNumberFormat="1" applyFont="1" applyBorder="1" applyAlignment="1">
      <alignment wrapText="1"/>
    </xf>
    <xf numFmtId="164" fontId="1" fillId="0" borderId="1" xfId="4" applyNumberFormat="1" applyFont="1" applyBorder="1" applyAlignment="1">
      <alignment wrapText="1"/>
    </xf>
    <xf numFmtId="164" fontId="1" fillId="0" borderId="10" xfId="4" applyNumberFormat="1" applyFont="1" applyBorder="1" applyAlignment="1">
      <alignment wrapText="1"/>
    </xf>
    <xf numFmtId="164" fontId="13" fillId="0" borderId="0" xfId="4" applyNumberFormat="1" applyFont="1"/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wrapText="1" indent="2"/>
    </xf>
    <xf numFmtId="10" fontId="1" fillId="0" borderId="0" xfId="5" applyNumberFormat="1" applyFont="1" applyAlignment="1">
      <alignment horizontal="left" indent="2"/>
    </xf>
    <xf numFmtId="44" fontId="0" fillId="0" borderId="7" xfId="4" applyFont="1" applyBorder="1"/>
    <xf numFmtId="44" fontId="10" fillId="0" borderId="8" xfId="4" applyFont="1" applyBorder="1"/>
    <xf numFmtId="44" fontId="1" fillId="0" borderId="8" xfId="4" applyFont="1" applyBorder="1" applyAlignment="1">
      <alignment wrapText="1"/>
    </xf>
    <xf numFmtId="44" fontId="10" fillId="0" borderId="0" xfId="4" applyFont="1" applyAlignment="1">
      <alignment wrapText="1"/>
    </xf>
    <xf numFmtId="44" fontId="10" fillId="0" borderId="0" xfId="4" applyFont="1"/>
    <xf numFmtId="44" fontId="13" fillId="0" borderId="0" xfId="4" applyFont="1"/>
    <xf numFmtId="44" fontId="11" fillId="0" borderId="0" xfId="4" applyFont="1" applyAlignment="1">
      <alignment wrapText="1"/>
    </xf>
    <xf numFmtId="44" fontId="11" fillId="0" borderId="0" xfId="4" applyFont="1"/>
    <xf numFmtId="44" fontId="0" fillId="0" borderId="0" xfId="4" applyFont="1" applyAlignment="1">
      <alignment wrapText="1"/>
    </xf>
    <xf numFmtId="44" fontId="8" fillId="0" borderId="1" xfId="4" applyFont="1" applyBorder="1"/>
    <xf numFmtId="44" fontId="20" fillId="0" borderId="0" xfId="4" applyFont="1"/>
    <xf numFmtId="49" fontId="9" fillId="0" borderId="0" xfId="0" applyNumberFormat="1" applyFont="1" applyAlignment="1">
      <alignment horizontal="left" wrapText="1"/>
    </xf>
    <xf numFmtId="44" fontId="9" fillId="0" borderId="0" xfId="4" applyFont="1" applyAlignment="1">
      <alignment horizontal="right"/>
    </xf>
    <xf numFmtId="8" fontId="28" fillId="0" borderId="0" xfId="0" applyNumberFormat="1" applyFont="1"/>
    <xf numFmtId="44" fontId="28" fillId="0" borderId="0" xfId="4" applyFont="1"/>
    <xf numFmtId="14" fontId="23" fillId="0" borderId="0" xfId="0" applyNumberFormat="1" applyFont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4" fontId="23" fillId="0" borderId="0" xfId="5" applyFont="1" applyAlignment="1">
      <alignment vertical="center" wrapText="1"/>
    </xf>
    <xf numFmtId="44" fontId="9" fillId="0" borderId="0" xfId="5" applyFont="1"/>
    <xf numFmtId="8" fontId="9" fillId="0" borderId="0" xfId="5" applyNumberFormat="1" applyFont="1" applyAlignment="1">
      <alignment vertical="center"/>
    </xf>
    <xf numFmtId="0" fontId="25" fillId="0" borderId="0" xfId="0" applyFont="1"/>
    <xf numFmtId="44" fontId="28" fillId="0" borderId="0" xfId="0" applyNumberFormat="1" applyFont="1"/>
    <xf numFmtId="44" fontId="8" fillId="0" borderId="0" xfId="4" applyFont="1" applyAlignment="1">
      <alignment vertical="center" wrapText="1"/>
    </xf>
    <xf numFmtId="44" fontId="28" fillId="0" borderId="0" xfId="4" applyFont="1" applyFill="1" applyAlignment="1">
      <alignment wrapText="1"/>
    </xf>
    <xf numFmtId="44" fontId="9" fillId="0" borderId="0" xfId="4" applyFont="1" applyFill="1" applyAlignment="1">
      <alignment wrapText="1"/>
    </xf>
    <xf numFmtId="49" fontId="29" fillId="0" borderId="0" xfId="0" applyNumberFormat="1" applyFont="1" applyAlignment="1">
      <alignment horizontal="left"/>
    </xf>
    <xf numFmtId="164" fontId="1" fillId="0" borderId="0" xfId="5" applyNumberFormat="1" applyFont="1" applyAlignment="1">
      <alignment horizontal="right" wrapText="1"/>
    </xf>
    <xf numFmtId="44" fontId="1" fillId="0" borderId="0" xfId="5" applyFont="1"/>
    <xf numFmtId="164" fontId="1" fillId="0" borderId="0" xfId="5" applyNumberFormat="1" applyFont="1"/>
    <xf numFmtId="10" fontId="1" fillId="0" borderId="0" xfId="5" applyNumberFormat="1" applyFont="1"/>
    <xf numFmtId="44" fontId="17" fillId="0" borderId="0" xfId="5" applyFont="1"/>
    <xf numFmtId="0" fontId="30" fillId="0" borderId="0" xfId="0" applyFont="1"/>
    <xf numFmtId="44" fontId="1" fillId="0" borderId="0" xfId="4" applyFont="1"/>
    <xf numFmtId="44" fontId="10" fillId="0" borderId="0" xfId="4" applyFont="1" applyFill="1" applyAlignment="1">
      <alignment wrapText="1"/>
    </xf>
    <xf numFmtId="44" fontId="28" fillId="0" borderId="0" xfId="0" applyNumberFormat="1" applyFont="1" applyAlignment="1">
      <alignment wrapText="1"/>
    </xf>
    <xf numFmtId="44" fontId="28" fillId="0" borderId="0" xfId="5" applyFont="1" applyAlignment="1">
      <alignment wrapText="1"/>
    </xf>
    <xf numFmtId="44" fontId="28" fillId="0" borderId="0" xfId="4" applyFont="1" applyAlignment="1">
      <alignment wrapText="1"/>
    </xf>
    <xf numFmtId="22" fontId="0" fillId="0" borderId="0" xfId="0" applyNumberFormat="1"/>
    <xf numFmtId="49" fontId="29" fillId="0" borderId="0" xfId="0" applyNumberFormat="1" applyFont="1" applyAlignment="1">
      <alignment horizontal="left" wrapText="1"/>
    </xf>
    <xf numFmtId="164" fontId="1" fillId="0" borderId="0" xfId="5" applyNumberFormat="1" applyFont="1" applyAlignment="1">
      <alignment horizontal="left" vertical="top" wrapText="1"/>
    </xf>
    <xf numFmtId="44" fontId="0" fillId="0" borderId="0" xfId="0" applyNumberFormat="1" applyAlignment="1">
      <alignment wrapText="1"/>
    </xf>
    <xf numFmtId="16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5" xfId="0" applyFont="1" applyBorder="1" applyAlignment="1">
      <alignment horizontal="center" wrapText="1"/>
    </xf>
  </cellXfs>
  <cellStyles count="14">
    <cellStyle name="Comma 2" xfId="1"/>
    <cellStyle name="Comma 3" xfId="2"/>
    <cellStyle name="Comma 4" xfId="3"/>
    <cellStyle name="Currency" xfId="4" builtinId="4"/>
    <cellStyle name="Currency 2" xfId="5"/>
    <cellStyle name="Currency 3" xfId="6"/>
    <cellStyle name="Currency 4" xfId="7"/>
    <cellStyle name="Hyperlink" xfId="8" builtinId="8"/>
    <cellStyle name="Normal" xfId="0" builtinId="0"/>
    <cellStyle name="Normal 2" xfId="9"/>
    <cellStyle name="Output" xfId="13" builtinId="21"/>
    <cellStyle name="Percent 2" xfId="10"/>
    <cellStyle name="Percent 3" xfId="11"/>
    <cellStyle name="Percent 4" xfId="1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abSelected="1" topLeftCell="A31" zoomScaleNormal="100" workbookViewId="0">
      <selection activeCell="I26" sqref="I26"/>
    </sheetView>
  </sheetViews>
  <sheetFormatPr defaultColWidth="8.85546875" defaultRowHeight="15" x14ac:dyDescent="0.25"/>
  <cols>
    <col min="1" max="1" width="4.42578125" style="6" bestFit="1" customWidth="1"/>
    <col min="2" max="2" width="32.140625" style="7" bestFit="1" customWidth="1"/>
    <col min="3" max="4" width="22.140625" style="17" customWidth="1"/>
    <col min="5" max="5" width="22.140625" style="15" customWidth="1"/>
    <col min="6" max="6" width="29" style="6" customWidth="1"/>
    <col min="7" max="7" width="25.28515625" style="6" customWidth="1"/>
    <col min="8" max="9" width="13.140625" style="6" customWidth="1"/>
    <col min="10" max="10" width="54.85546875" style="7" customWidth="1"/>
    <col min="11" max="16384" width="8.85546875" style="6"/>
  </cols>
  <sheetData>
    <row r="2" spans="1:10" ht="15.75" x14ac:dyDescent="0.25">
      <c r="C2" s="22" t="s">
        <v>131</v>
      </c>
      <c r="D2" s="22" t="s">
        <v>45</v>
      </c>
      <c r="E2" s="23" t="s">
        <v>46</v>
      </c>
    </row>
    <row r="3" spans="1:10" ht="18.75" x14ac:dyDescent="0.3">
      <c r="C3" s="24"/>
      <c r="D3" s="24"/>
      <c r="E3" s="24"/>
      <c r="F3" s="8"/>
      <c r="H3" s="9"/>
      <c r="I3" s="9"/>
    </row>
    <row r="4" spans="1:10" ht="15.75" x14ac:dyDescent="0.25">
      <c r="B4" s="10" t="s">
        <v>0</v>
      </c>
      <c r="C4" s="25"/>
      <c r="D4" s="25"/>
      <c r="E4" s="26"/>
      <c r="F4" s="9"/>
      <c r="G4" s="9"/>
      <c r="H4" s="11"/>
      <c r="I4" s="12"/>
      <c r="J4" s="10"/>
    </row>
    <row r="5" spans="1:10" ht="15.75" x14ac:dyDescent="0.25">
      <c r="F5" s="13"/>
      <c r="G5" s="13"/>
      <c r="H5" s="14"/>
      <c r="I5" s="13"/>
    </row>
    <row r="6" spans="1:10" x14ac:dyDescent="0.25">
      <c r="A6" t="s">
        <v>10</v>
      </c>
      <c r="B6" s="2" t="s">
        <v>238</v>
      </c>
      <c r="C6" s="147">
        <v>143097.82</v>
      </c>
      <c r="D6" s="147">
        <v>143097.82</v>
      </c>
      <c r="E6" s="13">
        <f>D6-C6</f>
        <v>0</v>
      </c>
      <c r="F6" s="16"/>
      <c r="G6" s="16"/>
      <c r="H6" s="16"/>
      <c r="I6" s="16"/>
    </row>
    <row r="7" spans="1:10" x14ac:dyDescent="0.25">
      <c r="A7" t="s">
        <v>6</v>
      </c>
      <c r="B7" s="2" t="s">
        <v>1</v>
      </c>
      <c r="C7" s="114">
        <v>117722</v>
      </c>
      <c r="D7" s="113">
        <f>'Income detail'!I17</f>
        <v>117720</v>
      </c>
      <c r="E7" s="13">
        <f>D7-C7</f>
        <v>-2</v>
      </c>
      <c r="F7" s="16"/>
      <c r="G7" s="16"/>
      <c r="H7" s="16"/>
      <c r="I7" s="16"/>
    </row>
    <row r="8" spans="1:10" x14ac:dyDescent="0.25">
      <c r="A8" t="s">
        <v>7</v>
      </c>
      <c r="B8" s="2" t="s">
        <v>17</v>
      </c>
      <c r="C8" s="113">
        <v>1474388</v>
      </c>
      <c r="D8" s="113">
        <f>'Income detail'!D17</f>
        <v>1474387</v>
      </c>
      <c r="E8" s="13">
        <f>D8-C8</f>
        <v>-1</v>
      </c>
      <c r="F8" s="16"/>
      <c r="G8" s="16"/>
      <c r="H8" s="16"/>
      <c r="I8" s="16"/>
    </row>
    <row r="9" spans="1:10" x14ac:dyDescent="0.25">
      <c r="A9" t="s">
        <v>8</v>
      </c>
      <c r="B9" s="2" t="s">
        <v>106</v>
      </c>
      <c r="C9" s="113">
        <v>100000</v>
      </c>
      <c r="D9" s="113">
        <f>'Income detail'!N17</f>
        <v>99999</v>
      </c>
      <c r="E9" s="13">
        <f t="shared" ref="E9" si="0">D9-C9</f>
        <v>-1</v>
      </c>
      <c r="F9" s="16"/>
      <c r="G9" s="16"/>
      <c r="H9" s="16"/>
      <c r="I9" s="16"/>
    </row>
    <row r="10" spans="1:10" x14ac:dyDescent="0.25">
      <c r="A10" t="s">
        <v>11</v>
      </c>
      <c r="B10" s="2" t="s">
        <v>71</v>
      </c>
      <c r="C10" s="113">
        <v>0</v>
      </c>
      <c r="D10" s="113">
        <f>'Other income detail'!B15</f>
        <v>1000.54</v>
      </c>
      <c r="E10" s="13">
        <f t="shared" ref="E10" si="1">D10-C10</f>
        <v>1000.54</v>
      </c>
      <c r="F10" s="16"/>
      <c r="G10" s="16"/>
      <c r="H10" s="16"/>
      <c r="I10" s="16"/>
    </row>
    <row r="11" spans="1:10" s="33" customFormat="1" x14ac:dyDescent="0.25">
      <c r="B11" s="42" t="s">
        <v>112</v>
      </c>
      <c r="C11" s="63">
        <v>0</v>
      </c>
      <c r="D11" s="63">
        <f>'Other income detail'!G15</f>
        <v>0</v>
      </c>
      <c r="E11" s="115">
        <f>D11-C11</f>
        <v>0</v>
      </c>
      <c r="F11" s="104"/>
      <c r="G11" s="104"/>
      <c r="H11" s="104"/>
      <c r="I11" s="104"/>
      <c r="J11" s="42"/>
    </row>
    <row r="12" spans="1:10" x14ac:dyDescent="0.25">
      <c r="A12"/>
      <c r="B12" s="7" t="s">
        <v>47</v>
      </c>
      <c r="C12" s="113">
        <v>0</v>
      </c>
      <c r="D12" s="113">
        <f>'Donations detail'!B14</f>
        <v>3951</v>
      </c>
      <c r="E12" s="13">
        <f>D12-C12</f>
        <v>3951</v>
      </c>
      <c r="H12" s="16"/>
      <c r="I12" s="16"/>
    </row>
    <row r="13" spans="1:10" x14ac:dyDescent="0.25">
      <c r="C13" s="113"/>
      <c r="D13" s="113"/>
      <c r="E13" s="13"/>
      <c r="F13" s="16"/>
      <c r="G13" s="16"/>
      <c r="H13" s="16"/>
      <c r="I13" s="16"/>
    </row>
    <row r="14" spans="1:10" x14ac:dyDescent="0.25">
      <c r="B14" s="18" t="s">
        <v>4</v>
      </c>
      <c r="C14" s="114">
        <f>SUM(C6:C13)</f>
        <v>1835207.82</v>
      </c>
      <c r="D14" s="114">
        <f>SUM(D6:D13)</f>
        <v>1840155.36</v>
      </c>
      <c r="E14" s="114">
        <f>SUM(E6:E13)</f>
        <v>4947.54</v>
      </c>
      <c r="F14" s="16"/>
      <c r="G14" s="16"/>
      <c r="H14" s="16"/>
      <c r="I14" s="16"/>
    </row>
    <row r="15" spans="1:10" x14ac:dyDescent="0.25">
      <c r="C15" s="113"/>
      <c r="D15" s="113"/>
      <c r="E15" s="114"/>
      <c r="F15" s="15"/>
      <c r="G15" s="15"/>
      <c r="H15" s="15"/>
      <c r="I15" s="15"/>
    </row>
    <row r="16" spans="1:10" x14ac:dyDescent="0.25">
      <c r="C16" s="113"/>
      <c r="D16" s="113"/>
      <c r="E16" s="114"/>
    </row>
    <row r="17" spans="1:10" ht="15.75" x14ac:dyDescent="0.25">
      <c r="A17" s="9"/>
      <c r="B17" s="10" t="s">
        <v>55</v>
      </c>
      <c r="C17" s="116"/>
      <c r="D17" s="116"/>
      <c r="E17" s="114"/>
    </row>
    <row r="18" spans="1:10" ht="15.75" x14ac:dyDescent="0.25">
      <c r="A18" s="9"/>
      <c r="B18" s="10"/>
      <c r="C18" s="116"/>
      <c r="D18" s="116"/>
      <c r="E18" s="114"/>
      <c r="F18" s="155" t="s">
        <v>944</v>
      </c>
      <c r="G18" s="155"/>
      <c r="H18" s="155"/>
      <c r="I18" s="155"/>
    </row>
    <row r="19" spans="1:10" s="9" customFormat="1" ht="15.75" x14ac:dyDescent="0.25">
      <c r="B19" s="28" t="s">
        <v>72</v>
      </c>
      <c r="C19" s="116"/>
      <c r="D19" s="116"/>
      <c r="E19" s="117"/>
      <c r="F19" s="140" t="s">
        <v>941</v>
      </c>
      <c r="G19" s="2" t="s">
        <v>1</v>
      </c>
      <c r="H19" s="141">
        <f>E7</f>
        <v>-2</v>
      </c>
      <c r="I19" t="s">
        <v>942</v>
      </c>
      <c r="J19" s="10"/>
    </row>
    <row r="20" spans="1:10" x14ac:dyDescent="0.25">
      <c r="A20" t="s">
        <v>10</v>
      </c>
      <c r="B20" s="2" t="s">
        <v>110</v>
      </c>
      <c r="C20" s="118">
        <v>78705</v>
      </c>
      <c r="D20" s="113">
        <f>'Expense detail'!B34</f>
        <v>78705</v>
      </c>
      <c r="E20" s="13">
        <f t="shared" ref="E20:E33" si="2">C20-D20</f>
        <v>0</v>
      </c>
      <c r="F20" s="140" t="s">
        <v>941</v>
      </c>
      <c r="G20" s="2" t="s">
        <v>17</v>
      </c>
      <c r="H20" s="141">
        <f>E8</f>
        <v>-1</v>
      </c>
      <c r="I20" t="s">
        <v>942</v>
      </c>
    </row>
    <row r="21" spans="1:10" x14ac:dyDescent="0.25">
      <c r="A21" t="s">
        <v>6</v>
      </c>
      <c r="B21" s="7" t="s">
        <v>9</v>
      </c>
      <c r="C21" s="113">
        <v>18000</v>
      </c>
      <c r="D21" s="113">
        <f>'Expense detail'!F34</f>
        <v>18000</v>
      </c>
      <c r="E21" s="13">
        <f t="shared" si="2"/>
        <v>0</v>
      </c>
      <c r="F21" s="140" t="s">
        <v>941</v>
      </c>
      <c r="G21" s="2" t="s">
        <v>106</v>
      </c>
      <c r="H21" s="141">
        <f>E9</f>
        <v>-1</v>
      </c>
      <c r="I21" t="s">
        <v>942</v>
      </c>
    </row>
    <row r="22" spans="1:10" x14ac:dyDescent="0.25">
      <c r="A22" t="s">
        <v>7</v>
      </c>
      <c r="B22" s="2" t="s">
        <v>41</v>
      </c>
      <c r="C22" s="113">
        <f>1474388+G43+40001</f>
        <v>1513961.29</v>
      </c>
      <c r="D22" s="113">
        <f>'Expense detail'!J34</f>
        <v>1514577.45</v>
      </c>
      <c r="E22" s="13">
        <f t="shared" si="2"/>
        <v>-616.15999999991618</v>
      </c>
      <c r="F22" s="140" t="s">
        <v>941</v>
      </c>
      <c r="G22" s="2" t="s">
        <v>47</v>
      </c>
      <c r="H22" s="141">
        <f>E12</f>
        <v>3951</v>
      </c>
      <c r="I22" t="s">
        <v>942</v>
      </c>
    </row>
    <row r="23" spans="1:10" x14ac:dyDescent="0.25">
      <c r="A23" t="s">
        <v>8</v>
      </c>
      <c r="B23" s="2" t="s">
        <v>939</v>
      </c>
      <c r="C23" s="114">
        <f>100000+G44-40001</f>
        <v>80000</v>
      </c>
      <c r="D23" s="113">
        <f>'Expense detail'!N34</f>
        <v>80000</v>
      </c>
      <c r="E23" s="13">
        <f>C23-D23</f>
        <v>0</v>
      </c>
      <c r="F23" s="140" t="s">
        <v>943</v>
      </c>
      <c r="G23" s="2" t="s">
        <v>41</v>
      </c>
      <c r="H23" s="141">
        <f>E22</f>
        <v>-616.15999999991618</v>
      </c>
      <c r="I23" t="s">
        <v>942</v>
      </c>
    </row>
    <row r="24" spans="1:10" x14ac:dyDescent="0.25">
      <c r="A24" t="s">
        <v>11</v>
      </c>
      <c r="B24" s="2" t="s">
        <v>111</v>
      </c>
      <c r="C24" s="118">
        <f>0+G45</f>
        <v>14142.48</v>
      </c>
      <c r="D24" s="113">
        <f>'Expense detail'!V34</f>
        <v>0</v>
      </c>
      <c r="E24" s="13">
        <f t="shared" si="2"/>
        <v>14142.48</v>
      </c>
      <c r="F24" s="140" t="s">
        <v>943</v>
      </c>
      <c r="G24" s="2" t="s">
        <v>111</v>
      </c>
      <c r="H24" s="141">
        <f>E24</f>
        <v>14142.48</v>
      </c>
      <c r="I24" t="s">
        <v>116</v>
      </c>
    </row>
    <row r="25" spans="1:10" x14ac:dyDescent="0.25">
      <c r="A25" t="s">
        <v>54</v>
      </c>
      <c r="B25" s="7" t="s">
        <v>16</v>
      </c>
      <c r="C25" s="114">
        <v>3750</v>
      </c>
      <c r="D25" s="113">
        <f>'Expense detail'!Z34</f>
        <v>3750</v>
      </c>
      <c r="E25" s="13">
        <f t="shared" si="2"/>
        <v>0</v>
      </c>
      <c r="F25" s="140" t="s">
        <v>943</v>
      </c>
      <c r="G25" s="2" t="s">
        <v>2</v>
      </c>
      <c r="H25" s="141">
        <f>E26</f>
        <v>897.79000000000019</v>
      </c>
      <c r="I25" t="s">
        <v>116</v>
      </c>
    </row>
    <row r="26" spans="1:10" s="9" customFormat="1" ht="30" x14ac:dyDescent="0.25">
      <c r="A26" t="s">
        <v>14</v>
      </c>
      <c r="B26" s="7" t="s">
        <v>2</v>
      </c>
      <c r="C26" s="113">
        <f>1017+G47</f>
        <v>1936.13</v>
      </c>
      <c r="D26" s="113">
        <f>'Expense detail'!AD34</f>
        <v>1038.3399999999999</v>
      </c>
      <c r="E26" s="13">
        <f>C26-D26</f>
        <v>897.79000000000019</v>
      </c>
      <c r="F26" s="140" t="s">
        <v>943</v>
      </c>
      <c r="G26" s="2" t="s">
        <v>132</v>
      </c>
      <c r="H26" s="154">
        <f>E27</f>
        <v>1250</v>
      </c>
      <c r="I26" t="s">
        <v>116</v>
      </c>
      <c r="J26" s="10"/>
    </row>
    <row r="27" spans="1:10" s="9" customFormat="1" ht="15.75" x14ac:dyDescent="0.25">
      <c r="A27" t="s">
        <v>15</v>
      </c>
      <c r="B27" s="2" t="s">
        <v>132</v>
      </c>
      <c r="C27" s="113">
        <v>1250</v>
      </c>
      <c r="D27" s="113"/>
      <c r="E27" s="13">
        <f>C27-D27</f>
        <v>1250</v>
      </c>
      <c r="F27" s="140" t="s">
        <v>943</v>
      </c>
      <c r="G27" s="2" t="s">
        <v>112</v>
      </c>
      <c r="H27" s="141">
        <f>E28</f>
        <v>2864.76</v>
      </c>
      <c r="I27" t="s">
        <v>116</v>
      </c>
      <c r="J27" s="10"/>
    </row>
    <row r="28" spans="1:10" s="33" customFormat="1" x14ac:dyDescent="0.25">
      <c r="B28" s="42" t="s">
        <v>112</v>
      </c>
      <c r="C28" s="43">
        <f>0+G46</f>
        <v>2864.76</v>
      </c>
      <c r="D28" s="63">
        <f>'Expense detail'!AH34</f>
        <v>0</v>
      </c>
      <c r="E28" s="115">
        <f>C28-D28</f>
        <v>2864.76</v>
      </c>
      <c r="F28" s="140" t="s">
        <v>5</v>
      </c>
      <c r="G28" s="2" t="s">
        <v>3</v>
      </c>
      <c r="H28" s="141">
        <f>E31</f>
        <v>70141.25</v>
      </c>
      <c r="I28" t="s">
        <v>116</v>
      </c>
      <c r="J28" s="42"/>
    </row>
    <row r="29" spans="1:10" x14ac:dyDescent="0.25">
      <c r="A29"/>
      <c r="C29" s="114"/>
      <c r="D29" s="113"/>
      <c r="E29" s="13"/>
      <c r="F29" s="140" t="s">
        <v>5</v>
      </c>
      <c r="G29" s="2" t="s">
        <v>13</v>
      </c>
      <c r="H29" s="141">
        <f>E32</f>
        <v>37530.639999999999</v>
      </c>
      <c r="I29" t="s">
        <v>116</v>
      </c>
    </row>
    <row r="30" spans="1:10" x14ac:dyDescent="0.25">
      <c r="A30"/>
      <c r="B30" s="28" t="s">
        <v>539</v>
      </c>
      <c r="C30" s="114"/>
      <c r="D30" s="113"/>
      <c r="E30" s="13"/>
      <c r="F30" s="140" t="s">
        <v>5</v>
      </c>
      <c r="G30" s="2" t="s">
        <v>5</v>
      </c>
      <c r="H30" s="141">
        <f>E33+E10</f>
        <v>1000.54</v>
      </c>
      <c r="I30" t="s">
        <v>237</v>
      </c>
    </row>
    <row r="31" spans="1:10" x14ac:dyDescent="0.25">
      <c r="A31" t="s">
        <v>15</v>
      </c>
      <c r="B31" s="7" t="s">
        <v>3</v>
      </c>
      <c r="C31" s="113">
        <f>10000+G48+1141.25</f>
        <v>70141.25</v>
      </c>
      <c r="D31" s="113">
        <f>'Expense detail'!AP34</f>
        <v>0</v>
      </c>
      <c r="E31" s="13">
        <f t="shared" si="2"/>
        <v>70141.25</v>
      </c>
      <c r="F31" s="142"/>
      <c r="G31" s="143"/>
      <c r="H31" s="144">
        <f>SUM(H19:H30)</f>
        <v>131158.30000000008</v>
      </c>
      <c r="I31" s="143"/>
    </row>
    <row r="32" spans="1:10" x14ac:dyDescent="0.25">
      <c r="A32" t="s">
        <v>113</v>
      </c>
      <c r="B32" s="2" t="s">
        <v>13</v>
      </c>
      <c r="C32" s="113">
        <f>5000+G49-1141.25</f>
        <v>50456.91</v>
      </c>
      <c r="D32" s="113">
        <f>'Expense detail'!AT34</f>
        <v>12926.27</v>
      </c>
      <c r="E32" s="13">
        <f t="shared" si="2"/>
        <v>37530.639999999999</v>
      </c>
      <c r="F32" s="140"/>
      <c r="G32" s="2"/>
      <c r="H32" s="141"/>
      <c r="I32"/>
    </row>
    <row r="33" spans="1:9" x14ac:dyDescent="0.25">
      <c r="A33" t="s">
        <v>114</v>
      </c>
      <c r="B33" s="7" t="s">
        <v>5</v>
      </c>
      <c r="C33" s="113">
        <v>0</v>
      </c>
      <c r="D33" s="113">
        <f>'Expense detail'!AX34</f>
        <v>0</v>
      </c>
      <c r="E33" s="13">
        <f t="shared" si="2"/>
        <v>0</v>
      </c>
      <c r="F33" s="142"/>
      <c r="G33" s="143"/>
      <c r="H33" s="144"/>
      <c r="I33" s="143"/>
    </row>
    <row r="34" spans="1:9" x14ac:dyDescent="0.25">
      <c r="C34" s="113"/>
      <c r="D34" s="113"/>
      <c r="E34" s="13"/>
      <c r="F34" s="16"/>
      <c r="G34" s="19"/>
      <c r="H34" s="19"/>
      <c r="I34" s="19"/>
    </row>
    <row r="35" spans="1:9" x14ac:dyDescent="0.25">
      <c r="B35" s="18" t="s">
        <v>4</v>
      </c>
      <c r="C35" s="114">
        <f>SUM(C20:C33)</f>
        <v>1835207.8199999998</v>
      </c>
      <c r="D35" s="114">
        <f>SUM(D20:D33)</f>
        <v>1708997.06</v>
      </c>
      <c r="E35" s="13">
        <f>C35-D35</f>
        <v>126210.75999999978</v>
      </c>
      <c r="F35" s="16"/>
      <c r="G35" s="16"/>
      <c r="H35" s="19"/>
      <c r="I35" s="19"/>
    </row>
    <row r="36" spans="1:9" x14ac:dyDescent="0.25">
      <c r="B36" s="17"/>
      <c r="C36" s="113"/>
      <c r="D36" s="113"/>
      <c r="E36" s="13"/>
      <c r="F36" s="16"/>
      <c r="G36" s="19"/>
      <c r="H36" s="19"/>
      <c r="I36" s="19"/>
    </row>
    <row r="37" spans="1:9" x14ac:dyDescent="0.25">
      <c r="B37" s="18"/>
      <c r="C37" s="114"/>
      <c r="D37" s="114"/>
      <c r="E37" s="114"/>
    </row>
    <row r="38" spans="1:9" x14ac:dyDescent="0.25">
      <c r="B38" s="18" t="s">
        <v>53</v>
      </c>
      <c r="C38" s="114"/>
      <c r="D38" s="114">
        <f>D14-D35</f>
        <v>131158.30000000005</v>
      </c>
      <c r="E38" s="114"/>
    </row>
    <row r="39" spans="1:9" x14ac:dyDescent="0.25">
      <c r="B39" s="18"/>
      <c r="C39" s="15"/>
      <c r="D39" s="15"/>
    </row>
    <row r="40" spans="1:9" ht="105" x14ac:dyDescent="0.25">
      <c r="B40" s="79" t="s">
        <v>541</v>
      </c>
      <c r="C40" s="153" t="s">
        <v>940</v>
      </c>
      <c r="D40" s="15"/>
    </row>
    <row r="41" spans="1:9" x14ac:dyDescent="0.25">
      <c r="B41" s="18"/>
    </row>
    <row r="42" spans="1:9" ht="30" x14ac:dyDescent="0.25">
      <c r="B42" s="75" t="s">
        <v>124</v>
      </c>
      <c r="C42" s="71"/>
      <c r="D42" s="71"/>
      <c r="E42" s="72"/>
      <c r="F42" s="74" t="s">
        <v>125</v>
      </c>
      <c r="G42" s="110"/>
    </row>
    <row r="43" spans="1:9" x14ac:dyDescent="0.25">
      <c r="B43" s="106" t="s">
        <v>1</v>
      </c>
      <c r="C43" s="146">
        <v>-2</v>
      </c>
      <c r="D43" t="s">
        <v>117</v>
      </c>
      <c r="E43" s="6"/>
      <c r="F43" t="s">
        <v>75</v>
      </c>
      <c r="G43" s="86">
        <f>C43+C44+C46+C48</f>
        <v>-427.71000000000004</v>
      </c>
    </row>
    <row r="44" spans="1:9" x14ac:dyDescent="0.25">
      <c r="B44" s="106" t="s">
        <v>236</v>
      </c>
      <c r="C44" s="146">
        <v>-1</v>
      </c>
      <c r="D44" t="s">
        <v>117</v>
      </c>
      <c r="E44" s="6"/>
      <c r="F44" t="s">
        <v>106</v>
      </c>
      <c r="G44" s="111">
        <f>C45</f>
        <v>20001</v>
      </c>
    </row>
    <row r="45" spans="1:9" x14ac:dyDescent="0.25">
      <c r="B45" s="106" t="s">
        <v>106</v>
      </c>
      <c r="C45" s="146">
        <v>20001</v>
      </c>
      <c r="D45" t="s">
        <v>116</v>
      </c>
      <c r="E45" s="6"/>
      <c r="F45" t="s">
        <v>111</v>
      </c>
      <c r="G45" s="86">
        <f>C49</f>
        <v>14142.48</v>
      </c>
    </row>
    <row r="46" spans="1:9" x14ac:dyDescent="0.25">
      <c r="B46" s="107" t="s">
        <v>47</v>
      </c>
      <c r="C46" s="146">
        <v>250</v>
      </c>
      <c r="D46" t="s">
        <v>117</v>
      </c>
      <c r="E46" s="6"/>
      <c r="F46" t="s">
        <v>112</v>
      </c>
      <c r="G46" s="86">
        <f>C50</f>
        <v>2864.76</v>
      </c>
      <c r="H46"/>
    </row>
    <row r="47" spans="1:9" x14ac:dyDescent="0.25">
      <c r="B47" s="107" t="s">
        <v>2</v>
      </c>
      <c r="C47" s="146">
        <v>919.13</v>
      </c>
      <c r="D47" t="s">
        <v>116</v>
      </c>
      <c r="F47" t="s">
        <v>2</v>
      </c>
      <c r="G47" s="86">
        <f>C47</f>
        <v>919.13</v>
      </c>
    </row>
    <row r="48" spans="1:9" x14ac:dyDescent="0.25">
      <c r="B48" s="106" t="s">
        <v>41</v>
      </c>
      <c r="C48" s="146">
        <v>-674.71</v>
      </c>
      <c r="D48" t="s">
        <v>116</v>
      </c>
      <c r="E48" s="6"/>
      <c r="F48" t="s">
        <v>43</v>
      </c>
      <c r="G48" s="86">
        <f>C51</f>
        <v>59000</v>
      </c>
    </row>
    <row r="49" spans="2:7" x14ac:dyDescent="0.25">
      <c r="B49" s="108" t="s">
        <v>111</v>
      </c>
      <c r="C49" s="146">
        <v>14142.48</v>
      </c>
      <c r="D49" t="s">
        <v>116</v>
      </c>
      <c r="E49" s="6"/>
      <c r="F49" t="s">
        <v>13</v>
      </c>
      <c r="G49" s="86">
        <f>C52+C53</f>
        <v>46598.16</v>
      </c>
    </row>
    <row r="50" spans="2:7" x14ac:dyDescent="0.25">
      <c r="B50" s="108" t="s">
        <v>112</v>
      </c>
      <c r="C50" s="146">
        <f>1662.24+1202.52</f>
        <v>2864.76</v>
      </c>
      <c r="D50" t="s">
        <v>116</v>
      </c>
      <c r="F50" s="76" t="s">
        <v>31</v>
      </c>
      <c r="G50" s="87">
        <f>SUM(G43:G49)</f>
        <v>143097.82</v>
      </c>
    </row>
    <row r="51" spans="2:7" x14ac:dyDescent="0.25">
      <c r="B51" s="109" t="s">
        <v>43</v>
      </c>
      <c r="C51" s="146">
        <v>59000</v>
      </c>
      <c r="D51" t="s">
        <v>116</v>
      </c>
      <c r="E51" s="6"/>
      <c r="F51" s="76"/>
      <c r="G51" s="87"/>
    </row>
    <row r="52" spans="2:7" x14ac:dyDescent="0.25">
      <c r="B52" s="109" t="s">
        <v>115</v>
      </c>
      <c r="C52" s="146">
        <v>46718.36</v>
      </c>
      <c r="D52" t="s">
        <v>116</v>
      </c>
      <c r="F52" s="101"/>
      <c r="G52" s="112"/>
    </row>
    <row r="53" spans="2:7" x14ac:dyDescent="0.25">
      <c r="B53" s="109" t="s">
        <v>5</v>
      </c>
      <c r="C53" s="113">
        <v>-120.2</v>
      </c>
      <c r="D53" t="s">
        <v>237</v>
      </c>
      <c r="E53" s="101"/>
      <c r="F53" s="101"/>
      <c r="G53" s="112"/>
    </row>
    <row r="54" spans="2:7" x14ac:dyDescent="0.25">
      <c r="B54" s="78" t="s">
        <v>31</v>
      </c>
      <c r="C54" s="77">
        <f>SUM(C43:C53)</f>
        <v>143097.82</v>
      </c>
      <c r="D54" s="73"/>
      <c r="E54" s="102"/>
      <c r="F54" s="102"/>
      <c r="G54" s="103"/>
    </row>
  </sheetData>
  <mergeCells count="1">
    <mergeCell ref="F18:I18"/>
  </mergeCells>
  <phoneticPr fontId="3" type="noConversion"/>
  <printOptions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6"/>
  <sheetViews>
    <sheetView workbookViewId="0">
      <pane ySplit="2" topLeftCell="A18" activePane="bottomLeft" state="frozen"/>
      <selection pane="bottomLeft" activeCell="B32" sqref="B32"/>
    </sheetView>
  </sheetViews>
  <sheetFormatPr defaultColWidth="8.85546875" defaultRowHeight="15" x14ac:dyDescent="0.25"/>
  <cols>
    <col min="1" max="1" width="33.28515625" style="33" customWidth="1"/>
    <col min="2" max="2" width="19.140625" style="43" customWidth="1"/>
    <col min="3" max="3" width="12.85546875" style="33" bestFit="1" customWidth="1"/>
    <col min="4" max="5" width="6.28515625" style="33" customWidth="1"/>
    <col min="6" max="6" width="17.28515625" style="33" customWidth="1"/>
    <col min="7" max="7" width="20.85546875" style="33" bestFit="1" customWidth="1"/>
    <col min="8" max="8" width="12.85546875" style="38" bestFit="1" customWidth="1"/>
    <col min="9" max="9" width="8.85546875" style="33"/>
    <col min="10" max="10" width="18.85546875" style="33" bestFit="1" customWidth="1"/>
    <col min="11" max="11" width="19" style="33" bestFit="1" customWidth="1"/>
    <col min="12" max="12" width="16.85546875" style="33" bestFit="1" customWidth="1"/>
    <col min="13" max="13" width="12.140625" style="38" bestFit="1" customWidth="1"/>
    <col min="14" max="16" width="8.85546875" style="33"/>
    <col min="17" max="17" width="8.85546875" style="43"/>
    <col min="18" max="16384" width="8.85546875" style="33"/>
  </cols>
  <sheetData>
    <row r="1" spans="1:13" s="32" customFormat="1" ht="18.75" x14ac:dyDescent="0.3">
      <c r="A1" s="27" t="s">
        <v>59</v>
      </c>
      <c r="B1" s="81">
        <f>B535-G535</f>
        <v>500.82999999960884</v>
      </c>
      <c r="C1" s="88" t="s">
        <v>108</v>
      </c>
      <c r="G1" s="47"/>
      <c r="H1" s="47"/>
      <c r="M1" s="47"/>
    </row>
    <row r="2" spans="1:13" ht="30" x14ac:dyDescent="0.25">
      <c r="A2" s="48" t="s">
        <v>63</v>
      </c>
      <c r="B2" s="133">
        <v>500.83</v>
      </c>
      <c r="C2" s="105">
        <v>45658</v>
      </c>
      <c r="D2"/>
    </row>
    <row r="4" spans="1:13" ht="45" x14ac:dyDescent="0.25">
      <c r="A4" s="32" t="s">
        <v>60</v>
      </c>
      <c r="B4" s="46" t="s">
        <v>48</v>
      </c>
      <c r="C4" s="31" t="s">
        <v>118</v>
      </c>
      <c r="D4" s="31"/>
      <c r="E4" s="32"/>
      <c r="F4" s="32" t="s">
        <v>62</v>
      </c>
      <c r="G4" s="46" t="s">
        <v>61</v>
      </c>
      <c r="H4" s="56" t="s">
        <v>67</v>
      </c>
      <c r="I4" s="32"/>
      <c r="J4" s="32" t="s">
        <v>68</v>
      </c>
      <c r="K4" s="46" t="s">
        <v>69</v>
      </c>
      <c r="L4" s="49" t="s">
        <v>64</v>
      </c>
      <c r="M4" s="47" t="s">
        <v>70</v>
      </c>
    </row>
    <row r="5" spans="1:13" x14ac:dyDescent="0.25">
      <c r="A5" s="134" t="s">
        <v>74</v>
      </c>
      <c r="B5" s="69">
        <v>3918.08</v>
      </c>
      <c r="C5" s="70">
        <v>45293</v>
      </c>
      <c r="D5" s="70"/>
      <c r="F5" t="s">
        <v>137</v>
      </c>
      <c r="G5" s="20">
        <v>27.5</v>
      </c>
      <c r="H5" s="5">
        <v>45293.168043981481</v>
      </c>
      <c r="I5"/>
      <c r="J5" t="s">
        <v>138</v>
      </c>
      <c r="K5" s="20">
        <v>27.5</v>
      </c>
      <c r="L5" s="20">
        <v>0</v>
      </c>
      <c r="M5" s="5">
        <v>45293</v>
      </c>
    </row>
    <row r="6" spans="1:13" x14ac:dyDescent="0.25">
      <c r="A6" t="s">
        <v>133</v>
      </c>
      <c r="B6" s="20">
        <v>110000</v>
      </c>
      <c r="C6" s="5">
        <v>45294</v>
      </c>
      <c r="F6" t="s">
        <v>139</v>
      </c>
      <c r="G6" s="20">
        <v>5319.73</v>
      </c>
      <c r="H6" s="5">
        <v>45294.715729166666</v>
      </c>
      <c r="I6"/>
      <c r="J6" t="s">
        <v>140</v>
      </c>
      <c r="K6" s="20">
        <v>5319.73</v>
      </c>
      <c r="L6" s="20">
        <v>0</v>
      </c>
      <c r="M6" s="5">
        <v>45294</v>
      </c>
    </row>
    <row r="7" spans="1:13" x14ac:dyDescent="0.25">
      <c r="A7" t="s">
        <v>135</v>
      </c>
      <c r="B7" s="20">
        <v>20000</v>
      </c>
      <c r="C7" s="5">
        <v>45307</v>
      </c>
      <c r="F7" t="s">
        <v>141</v>
      </c>
      <c r="G7" s="20">
        <v>5039.53</v>
      </c>
      <c r="H7" s="5">
        <v>45294.719502314816</v>
      </c>
      <c r="I7"/>
      <c r="J7" t="s">
        <v>142</v>
      </c>
      <c r="K7" s="20">
        <v>5039.53</v>
      </c>
      <c r="L7" s="20">
        <v>0</v>
      </c>
      <c r="M7" s="5">
        <v>45294</v>
      </c>
    </row>
    <row r="8" spans="1:13" x14ac:dyDescent="0.25">
      <c r="A8" t="s">
        <v>136</v>
      </c>
      <c r="B8" s="20">
        <v>89740</v>
      </c>
      <c r="C8" s="5">
        <v>45317</v>
      </c>
      <c r="F8" t="s">
        <v>143</v>
      </c>
      <c r="G8" s="20">
        <v>9528.69</v>
      </c>
      <c r="H8" s="5">
        <v>45294.722418981481</v>
      </c>
      <c r="I8"/>
      <c r="J8" t="s">
        <v>144</v>
      </c>
      <c r="K8" s="20">
        <v>9528.69</v>
      </c>
      <c r="L8" s="20">
        <v>0</v>
      </c>
      <c r="M8" s="5">
        <v>45294</v>
      </c>
    </row>
    <row r="9" spans="1:13" x14ac:dyDescent="0.25">
      <c r="A9" s="33" t="s">
        <v>277</v>
      </c>
      <c r="B9" s="43">
        <v>110000</v>
      </c>
      <c r="C9" s="21">
        <v>45354</v>
      </c>
      <c r="F9" t="s">
        <v>145</v>
      </c>
      <c r="G9" s="20">
        <v>5205</v>
      </c>
      <c r="H9" s="5">
        <v>45294.726168981484</v>
      </c>
      <c r="I9"/>
      <c r="J9" t="s">
        <v>146</v>
      </c>
      <c r="K9" s="20">
        <v>5205</v>
      </c>
      <c r="L9" s="20">
        <v>0</v>
      </c>
      <c r="M9" s="5">
        <v>45294</v>
      </c>
    </row>
    <row r="10" spans="1:13" x14ac:dyDescent="0.25">
      <c r="A10" s="33" t="s">
        <v>420</v>
      </c>
      <c r="B10" s="132">
        <v>33.96</v>
      </c>
      <c r="C10" s="5">
        <v>45370</v>
      </c>
      <c r="F10" t="s">
        <v>147</v>
      </c>
      <c r="G10" s="20">
        <v>4044.85</v>
      </c>
      <c r="H10" s="5">
        <v>45294.726967592593</v>
      </c>
      <c r="I10"/>
      <c r="J10" t="s">
        <v>148</v>
      </c>
      <c r="K10" s="20">
        <v>4044.85</v>
      </c>
      <c r="L10" s="20">
        <v>0</v>
      </c>
      <c r="M10" s="5">
        <v>45294</v>
      </c>
    </row>
    <row r="11" spans="1:13" x14ac:dyDescent="0.25">
      <c r="A11" s="33" t="s">
        <v>421</v>
      </c>
      <c r="B11" s="43">
        <v>33.96</v>
      </c>
      <c r="C11" s="21">
        <v>45370</v>
      </c>
      <c r="F11" t="s">
        <v>149</v>
      </c>
      <c r="G11" s="20">
        <v>5100.42</v>
      </c>
      <c r="H11" s="5">
        <v>45294.728101851855</v>
      </c>
      <c r="I11"/>
      <c r="J11" t="s">
        <v>150</v>
      </c>
      <c r="K11" s="20">
        <v>5100.42</v>
      </c>
      <c r="L11" s="20">
        <v>0</v>
      </c>
      <c r="M11" s="5">
        <v>45294</v>
      </c>
    </row>
    <row r="12" spans="1:13" x14ac:dyDescent="0.25">
      <c r="A12" s="33" t="s">
        <v>419</v>
      </c>
      <c r="B12" s="43">
        <v>100000</v>
      </c>
      <c r="C12" s="21">
        <v>45373</v>
      </c>
      <c r="F12" t="s">
        <v>151</v>
      </c>
      <c r="G12" s="20">
        <v>11767.72</v>
      </c>
      <c r="H12" s="5">
        <v>45294.732800925929</v>
      </c>
      <c r="I12"/>
      <c r="J12" t="s">
        <v>152</v>
      </c>
      <c r="K12" s="20">
        <v>11767.72</v>
      </c>
      <c r="L12" s="20">
        <v>0</v>
      </c>
      <c r="M12" s="5">
        <v>45294</v>
      </c>
    </row>
    <row r="13" spans="1:13" x14ac:dyDescent="0.25">
      <c r="A13" s="33" t="s">
        <v>491</v>
      </c>
      <c r="B13" s="43">
        <v>5462.71</v>
      </c>
      <c r="C13" s="5">
        <v>45391</v>
      </c>
      <c r="F13" t="s">
        <v>153</v>
      </c>
      <c r="G13" s="20">
        <v>111.98</v>
      </c>
      <c r="H13" s="5">
        <v>45295.804884259262</v>
      </c>
      <c r="I13"/>
      <c r="J13" t="s">
        <v>154</v>
      </c>
      <c r="K13" s="20">
        <v>111.98</v>
      </c>
      <c r="L13" s="20">
        <v>0</v>
      </c>
      <c r="M13" s="5">
        <v>45295</v>
      </c>
    </row>
    <row r="14" spans="1:13" x14ac:dyDescent="0.25">
      <c r="A14" s="33" t="s">
        <v>492</v>
      </c>
      <c r="B14" s="43">
        <v>20000</v>
      </c>
      <c r="C14" s="5">
        <v>45393</v>
      </c>
      <c r="F14" t="s">
        <v>155</v>
      </c>
      <c r="G14" s="20">
        <v>140</v>
      </c>
      <c r="H14" s="5">
        <v>45299.168171296296</v>
      </c>
      <c r="I14"/>
      <c r="J14" t="s">
        <v>156</v>
      </c>
      <c r="K14" s="20">
        <v>140</v>
      </c>
      <c r="L14" s="20">
        <v>0</v>
      </c>
      <c r="M14" s="5">
        <v>45299</v>
      </c>
    </row>
    <row r="15" spans="1:13" x14ac:dyDescent="0.25">
      <c r="A15" s="33" t="s">
        <v>493</v>
      </c>
      <c r="B15" s="43">
        <v>100000</v>
      </c>
      <c r="C15" s="21">
        <v>45406</v>
      </c>
      <c r="F15" t="s">
        <v>157</v>
      </c>
      <c r="G15" s="20">
        <v>49.55</v>
      </c>
      <c r="H15" s="5">
        <v>45299.459502314814</v>
      </c>
      <c r="I15"/>
      <c r="J15" t="s">
        <v>158</v>
      </c>
      <c r="K15" s="20">
        <v>49.55</v>
      </c>
      <c r="L15" s="20">
        <v>0</v>
      </c>
      <c r="M15" s="5">
        <v>45299</v>
      </c>
    </row>
    <row r="16" spans="1:13" x14ac:dyDescent="0.25">
      <c r="A16" s="33" t="s">
        <v>494</v>
      </c>
      <c r="B16" s="43">
        <v>37.46</v>
      </c>
      <c r="C16" s="5">
        <v>45408</v>
      </c>
      <c r="F16" t="s">
        <v>159</v>
      </c>
      <c r="G16" s="20">
        <v>8426</v>
      </c>
      <c r="H16" s="5">
        <v>45299.472407407404</v>
      </c>
      <c r="I16"/>
      <c r="J16" t="s">
        <v>160</v>
      </c>
      <c r="K16" s="20">
        <v>8426</v>
      </c>
      <c r="L16" s="20">
        <v>0</v>
      </c>
      <c r="M16" s="5">
        <v>45299</v>
      </c>
    </row>
    <row r="17" spans="1:13" x14ac:dyDescent="0.25">
      <c r="A17" s="33" t="s">
        <v>535</v>
      </c>
      <c r="B17" s="43">
        <v>50000</v>
      </c>
      <c r="C17" s="5">
        <v>45428</v>
      </c>
      <c r="F17" t="s">
        <v>161</v>
      </c>
      <c r="G17" s="20">
        <v>14662.2</v>
      </c>
      <c r="H17" s="5">
        <v>45299.487222222226</v>
      </c>
      <c r="I17"/>
      <c r="J17" t="s">
        <v>140</v>
      </c>
      <c r="K17" s="20">
        <v>14662.2</v>
      </c>
      <c r="L17" s="20">
        <v>0</v>
      </c>
      <c r="M17" s="5">
        <v>45299</v>
      </c>
    </row>
    <row r="18" spans="1:13" x14ac:dyDescent="0.25">
      <c r="A18" s="33" t="s">
        <v>542</v>
      </c>
      <c r="B18" s="43">
        <v>132000</v>
      </c>
      <c r="C18" s="21">
        <v>45457</v>
      </c>
      <c r="F18" t="s">
        <v>162</v>
      </c>
      <c r="G18" s="20">
        <v>1519.53</v>
      </c>
      <c r="H18" s="5">
        <v>45299.488749999997</v>
      </c>
      <c r="I18"/>
      <c r="J18" t="s">
        <v>163</v>
      </c>
      <c r="K18" s="20">
        <v>1519.53</v>
      </c>
      <c r="L18" s="20">
        <v>0</v>
      </c>
      <c r="M18" s="5">
        <v>45299</v>
      </c>
    </row>
    <row r="19" spans="1:13" x14ac:dyDescent="0.25">
      <c r="A19" s="33" t="s">
        <v>565</v>
      </c>
      <c r="B19" s="43">
        <v>3636.66</v>
      </c>
      <c r="C19" s="21">
        <v>45469</v>
      </c>
      <c r="F19" t="s">
        <v>164</v>
      </c>
      <c r="G19" s="20">
        <v>3091.48</v>
      </c>
      <c r="H19" s="5">
        <v>45299.490023148152</v>
      </c>
      <c r="I19"/>
      <c r="J19" t="s">
        <v>165</v>
      </c>
      <c r="K19" s="20">
        <v>3091.48</v>
      </c>
      <c r="L19" s="20">
        <v>0</v>
      </c>
      <c r="M19" s="5">
        <v>45299</v>
      </c>
    </row>
    <row r="20" spans="1:13" x14ac:dyDescent="0.25">
      <c r="A20" s="33" t="s">
        <v>566</v>
      </c>
      <c r="B20" s="43">
        <v>27.99</v>
      </c>
      <c r="C20" s="21">
        <v>45471</v>
      </c>
      <c r="F20" t="s">
        <v>166</v>
      </c>
      <c r="G20" s="20">
        <v>2304.8000000000002</v>
      </c>
      <c r="H20" s="5">
        <v>45299.491956018515</v>
      </c>
      <c r="I20"/>
      <c r="J20" t="s">
        <v>167</v>
      </c>
      <c r="K20" s="20">
        <v>2304.8000000000002</v>
      </c>
      <c r="L20" s="20">
        <v>0</v>
      </c>
      <c r="M20" s="5">
        <v>45299</v>
      </c>
    </row>
    <row r="21" spans="1:13" x14ac:dyDescent="0.25">
      <c r="A21" s="33" t="s">
        <v>573</v>
      </c>
      <c r="B21" s="43">
        <v>100000</v>
      </c>
      <c r="C21" s="21">
        <v>45495</v>
      </c>
      <c r="F21" t="s">
        <v>168</v>
      </c>
      <c r="G21" s="20">
        <v>3673.08</v>
      </c>
      <c r="H21" s="5">
        <v>45299.573761574073</v>
      </c>
      <c r="I21"/>
      <c r="J21" t="s">
        <v>169</v>
      </c>
      <c r="K21" s="20">
        <v>3673.08</v>
      </c>
      <c r="L21" s="20">
        <v>0</v>
      </c>
      <c r="M21" s="5">
        <v>45299</v>
      </c>
    </row>
    <row r="22" spans="1:13" x14ac:dyDescent="0.25">
      <c r="A22" s="33" t="s">
        <v>611</v>
      </c>
      <c r="B22" s="43">
        <v>39.950000000000003</v>
      </c>
      <c r="C22" s="21">
        <v>45497</v>
      </c>
      <c r="F22" t="s">
        <v>170</v>
      </c>
      <c r="G22" s="20">
        <v>18076.8</v>
      </c>
      <c r="H22" s="5">
        <v>45299.580763888887</v>
      </c>
      <c r="I22"/>
      <c r="J22" t="s">
        <v>171</v>
      </c>
      <c r="K22" s="20">
        <v>18076.8</v>
      </c>
      <c r="L22" s="20">
        <v>0</v>
      </c>
      <c r="M22" s="5">
        <v>45299</v>
      </c>
    </row>
    <row r="23" spans="1:13" x14ac:dyDescent="0.25">
      <c r="A23" s="33" t="s">
        <v>612</v>
      </c>
      <c r="B23" s="43">
        <v>9.99</v>
      </c>
      <c r="C23" s="21">
        <v>45497</v>
      </c>
      <c r="F23" t="s">
        <v>172</v>
      </c>
      <c r="G23" s="20">
        <v>5515.31</v>
      </c>
      <c r="H23" s="5">
        <v>45299.64775462963</v>
      </c>
      <c r="I23"/>
      <c r="J23" t="s">
        <v>173</v>
      </c>
      <c r="K23" s="20">
        <v>5515.31</v>
      </c>
      <c r="L23" s="20">
        <v>0</v>
      </c>
      <c r="M23" s="5">
        <v>45299</v>
      </c>
    </row>
    <row r="24" spans="1:13" x14ac:dyDescent="0.25">
      <c r="A24" s="33" t="s">
        <v>691</v>
      </c>
      <c r="B24" s="20">
        <v>100000</v>
      </c>
      <c r="C24" s="5">
        <v>45509</v>
      </c>
      <c r="F24" t="s">
        <v>174</v>
      </c>
      <c r="G24" s="20">
        <v>315.74</v>
      </c>
      <c r="H24" s="5">
        <v>45300.16646990741</v>
      </c>
      <c r="I24"/>
      <c r="J24" t="s">
        <v>175</v>
      </c>
      <c r="K24" s="20">
        <v>315.74</v>
      </c>
      <c r="L24" s="20">
        <v>0</v>
      </c>
      <c r="M24" s="5">
        <v>45300</v>
      </c>
    </row>
    <row r="25" spans="1:13" x14ac:dyDescent="0.25">
      <c r="A25" s="33" t="s">
        <v>692</v>
      </c>
      <c r="B25" s="20">
        <v>100000</v>
      </c>
      <c r="C25" s="5">
        <v>45533</v>
      </c>
      <c r="F25" t="s">
        <v>176</v>
      </c>
      <c r="G25" s="20">
        <v>2714.64</v>
      </c>
      <c r="H25" s="5">
        <v>45300.482881944445</v>
      </c>
      <c r="I25"/>
      <c r="J25" t="s">
        <v>177</v>
      </c>
      <c r="K25" s="20">
        <v>2714.64</v>
      </c>
      <c r="L25" s="20">
        <v>0</v>
      </c>
      <c r="M25" s="5">
        <v>45300</v>
      </c>
    </row>
    <row r="26" spans="1:13" x14ac:dyDescent="0.25">
      <c r="A26" s="33" t="s">
        <v>693</v>
      </c>
      <c r="B26" s="43">
        <v>9.99</v>
      </c>
      <c r="C26" s="21">
        <v>45534</v>
      </c>
      <c r="F26" t="s">
        <v>178</v>
      </c>
      <c r="G26" s="20">
        <v>919.19</v>
      </c>
      <c r="H26" s="5">
        <v>45300.484942129631</v>
      </c>
      <c r="I26"/>
      <c r="J26" t="s">
        <v>179</v>
      </c>
      <c r="K26" s="20">
        <v>919.19</v>
      </c>
      <c r="L26" s="20">
        <v>0</v>
      </c>
      <c r="M26" s="5">
        <v>45300</v>
      </c>
    </row>
    <row r="27" spans="1:13" x14ac:dyDescent="0.25">
      <c r="A27" s="33" t="s">
        <v>694</v>
      </c>
      <c r="B27" s="43">
        <v>9.99</v>
      </c>
      <c r="C27" s="21">
        <v>45534</v>
      </c>
      <c r="F27" t="s">
        <v>180</v>
      </c>
      <c r="G27" s="20">
        <v>17.399999999999999</v>
      </c>
      <c r="H27" s="5">
        <v>45302.164756944447</v>
      </c>
      <c r="I27"/>
      <c r="J27" t="s">
        <v>181</v>
      </c>
      <c r="K27" s="20">
        <v>17.399999999999999</v>
      </c>
      <c r="L27" s="20">
        <v>0</v>
      </c>
      <c r="M27" s="5">
        <v>45302</v>
      </c>
    </row>
    <row r="28" spans="1:13" x14ac:dyDescent="0.25">
      <c r="A28" s="33" t="s">
        <v>763</v>
      </c>
      <c r="B28" s="43">
        <v>50000</v>
      </c>
      <c r="C28" s="21">
        <v>45548</v>
      </c>
      <c r="F28" t="s">
        <v>182</v>
      </c>
      <c r="G28" s="20">
        <v>374.98</v>
      </c>
      <c r="H28" s="5">
        <v>45307.166967592595</v>
      </c>
      <c r="I28"/>
      <c r="J28" t="s">
        <v>183</v>
      </c>
      <c r="K28" s="20">
        <v>374.98</v>
      </c>
      <c r="L28" s="20">
        <v>0</v>
      </c>
      <c r="M28" s="5">
        <v>45307</v>
      </c>
    </row>
    <row r="29" spans="1:13" x14ac:dyDescent="0.25">
      <c r="A29" s="33" t="s">
        <v>764</v>
      </c>
      <c r="B29" s="43">
        <v>50000</v>
      </c>
      <c r="C29" s="21">
        <v>45552</v>
      </c>
      <c r="F29" t="s">
        <v>184</v>
      </c>
      <c r="G29" s="20">
        <v>2730.74</v>
      </c>
      <c r="H29" s="5">
        <v>45307.669918981483</v>
      </c>
      <c r="I29"/>
      <c r="J29" t="s">
        <v>185</v>
      </c>
      <c r="K29" s="20">
        <v>2730.74</v>
      </c>
      <c r="L29" s="20">
        <v>0</v>
      </c>
      <c r="M29" s="5">
        <v>45307</v>
      </c>
    </row>
    <row r="30" spans="1:13" x14ac:dyDescent="0.25">
      <c r="A30" s="2" t="s">
        <v>765</v>
      </c>
      <c r="B30" s="43">
        <v>4315.9399999999996</v>
      </c>
      <c r="C30" s="21">
        <v>45560</v>
      </c>
      <c r="F30" t="s">
        <v>186</v>
      </c>
      <c r="G30" s="20">
        <v>579.83000000000004</v>
      </c>
      <c r="H30" s="5">
        <v>45307.671967592592</v>
      </c>
      <c r="I30"/>
      <c r="J30" t="s">
        <v>187</v>
      </c>
      <c r="K30" s="20">
        <v>579.83000000000004</v>
      </c>
      <c r="L30" s="20">
        <v>0</v>
      </c>
      <c r="M30" s="5">
        <v>45307</v>
      </c>
    </row>
    <row r="31" spans="1:13" x14ac:dyDescent="0.25">
      <c r="A31" s="33" t="s">
        <v>800</v>
      </c>
      <c r="B31" s="59">
        <v>100000</v>
      </c>
      <c r="C31" s="5">
        <v>45579</v>
      </c>
      <c r="F31" t="s">
        <v>188</v>
      </c>
      <c r="G31" s="20">
        <v>2893.63</v>
      </c>
      <c r="H31" s="5">
        <v>45307.696053240739</v>
      </c>
      <c r="I31"/>
      <c r="J31" t="s">
        <v>189</v>
      </c>
      <c r="K31" s="20">
        <v>2893.63</v>
      </c>
      <c r="L31" s="20">
        <v>0</v>
      </c>
      <c r="M31" s="5">
        <v>45307</v>
      </c>
    </row>
    <row r="32" spans="1:13" x14ac:dyDescent="0.25">
      <c r="A32" s="33" t="s">
        <v>805</v>
      </c>
      <c r="B32" s="43">
        <v>121000</v>
      </c>
      <c r="C32" s="21">
        <v>45602</v>
      </c>
      <c r="F32" t="s">
        <v>190</v>
      </c>
      <c r="G32" s="20">
        <v>83.62</v>
      </c>
      <c r="H32" s="5">
        <v>45307.700659722221</v>
      </c>
      <c r="I32"/>
      <c r="J32" t="s">
        <v>191</v>
      </c>
      <c r="K32" s="20">
        <v>83.62</v>
      </c>
      <c r="L32" s="20">
        <v>0</v>
      </c>
      <c r="M32" s="5">
        <v>45307</v>
      </c>
    </row>
    <row r="33" spans="1:13" x14ac:dyDescent="0.25">
      <c r="A33" s="42" t="s">
        <v>841</v>
      </c>
      <c r="B33" s="43">
        <v>3229.66</v>
      </c>
      <c r="C33" s="21">
        <v>45622</v>
      </c>
      <c r="F33" t="s">
        <v>192</v>
      </c>
      <c r="G33" s="20">
        <v>4500</v>
      </c>
      <c r="H33" s="5">
        <v>45307.712800925925</v>
      </c>
      <c r="I33"/>
      <c r="J33" t="s">
        <v>234</v>
      </c>
      <c r="K33" s="20">
        <v>4500</v>
      </c>
      <c r="L33" s="20">
        <v>0</v>
      </c>
      <c r="M33" s="5">
        <v>45307</v>
      </c>
    </row>
    <row r="34" spans="1:13" x14ac:dyDescent="0.25">
      <c r="A34" s="33" t="s">
        <v>842</v>
      </c>
      <c r="B34" s="43">
        <v>10.99</v>
      </c>
      <c r="C34" s="21">
        <v>45623</v>
      </c>
      <c r="F34" t="s">
        <v>193</v>
      </c>
      <c r="G34" s="20">
        <v>1042.98</v>
      </c>
      <c r="H34" s="5">
        <v>45314.16783564815</v>
      </c>
      <c r="I34"/>
      <c r="J34" t="s">
        <v>194</v>
      </c>
      <c r="K34" s="20">
        <v>1042.98</v>
      </c>
      <c r="L34" s="20">
        <v>0</v>
      </c>
      <c r="M34" s="5">
        <v>45314</v>
      </c>
    </row>
    <row r="35" spans="1:13" x14ac:dyDescent="0.25">
      <c r="A35" s="33" t="s">
        <v>932</v>
      </c>
      <c r="B35" s="43">
        <v>39.99</v>
      </c>
      <c r="C35" s="21">
        <v>45632</v>
      </c>
      <c r="F35"/>
      <c r="G35" s="20">
        <v>0</v>
      </c>
      <c r="H35" s="5">
        <v>45316</v>
      </c>
      <c r="I35"/>
      <c r="J35" t="s">
        <v>195</v>
      </c>
      <c r="K35" s="20">
        <v>0</v>
      </c>
      <c r="L35" s="20">
        <v>2223.0300000000002</v>
      </c>
      <c r="M35" s="5">
        <v>45316</v>
      </c>
    </row>
    <row r="36" spans="1:13" x14ac:dyDescent="0.25">
      <c r="A36" s="33" t="s">
        <v>933</v>
      </c>
      <c r="B36" s="43">
        <v>23.99</v>
      </c>
      <c r="C36" s="21">
        <v>45632</v>
      </c>
      <c r="F36"/>
      <c r="G36" s="20">
        <v>0</v>
      </c>
      <c r="H36" s="5">
        <v>45316</v>
      </c>
      <c r="I36"/>
      <c r="J36" t="s">
        <v>196</v>
      </c>
      <c r="K36" s="20">
        <v>0</v>
      </c>
      <c r="L36" s="20">
        <v>968.3</v>
      </c>
      <c r="M36" s="5">
        <v>45316</v>
      </c>
    </row>
    <row r="37" spans="1:13" x14ac:dyDescent="0.25">
      <c r="A37" s="33" t="s">
        <v>934</v>
      </c>
      <c r="B37" s="43">
        <v>35.99</v>
      </c>
      <c r="C37" s="21">
        <v>45632</v>
      </c>
      <c r="F37" t="s">
        <v>197</v>
      </c>
      <c r="G37" s="20">
        <v>620.34</v>
      </c>
      <c r="H37" s="5">
        <v>45316.564849537041</v>
      </c>
      <c r="I37"/>
      <c r="J37" t="s">
        <v>187</v>
      </c>
      <c r="K37" s="20">
        <v>620.34</v>
      </c>
      <c r="L37" s="20">
        <v>0</v>
      </c>
      <c r="M37" s="5">
        <v>45316</v>
      </c>
    </row>
    <row r="38" spans="1:13" x14ac:dyDescent="0.25">
      <c r="B38"/>
      <c r="F38" t="s">
        <v>198</v>
      </c>
      <c r="G38" s="20">
        <v>4487.3</v>
      </c>
      <c r="H38" s="5">
        <v>45316.565555555557</v>
      </c>
      <c r="I38"/>
      <c r="J38" t="s">
        <v>199</v>
      </c>
      <c r="K38" s="20">
        <v>4487.3</v>
      </c>
      <c r="L38" s="20">
        <v>0</v>
      </c>
      <c r="M38" s="5">
        <v>45316</v>
      </c>
    </row>
    <row r="39" spans="1:13" x14ac:dyDescent="0.25">
      <c r="B39"/>
      <c r="F39" t="s">
        <v>200</v>
      </c>
      <c r="G39" s="20">
        <v>3479.03</v>
      </c>
      <c r="H39" s="5">
        <v>45316.566712962966</v>
      </c>
      <c r="I39"/>
      <c r="J39" t="s">
        <v>201</v>
      </c>
      <c r="K39" s="20">
        <v>3479.03</v>
      </c>
      <c r="L39" s="20">
        <v>0</v>
      </c>
      <c r="M39" s="5">
        <v>45316</v>
      </c>
    </row>
    <row r="40" spans="1:13" x14ac:dyDescent="0.25">
      <c r="B40"/>
      <c r="F40" t="s">
        <v>202</v>
      </c>
      <c r="G40" s="20">
        <v>1174.31</v>
      </c>
      <c r="H40" s="5">
        <v>45316.570057870369</v>
      </c>
      <c r="I40"/>
      <c r="J40" t="s">
        <v>203</v>
      </c>
      <c r="K40" s="20">
        <v>1174.31</v>
      </c>
      <c r="L40" s="20">
        <v>0</v>
      </c>
      <c r="M40" s="5">
        <v>45316</v>
      </c>
    </row>
    <row r="41" spans="1:13" x14ac:dyDescent="0.25">
      <c r="B41"/>
      <c r="F41" t="s">
        <v>204</v>
      </c>
      <c r="G41" s="20">
        <v>1046.74</v>
      </c>
      <c r="H41" s="5">
        <v>45316.573483796295</v>
      </c>
      <c r="I41"/>
      <c r="J41" t="s">
        <v>185</v>
      </c>
      <c r="K41" s="20">
        <v>1046.74</v>
      </c>
      <c r="L41" s="20">
        <v>0</v>
      </c>
      <c r="M41" s="5">
        <v>45316</v>
      </c>
    </row>
    <row r="42" spans="1:13" x14ac:dyDescent="0.25">
      <c r="B42"/>
      <c r="F42" t="s">
        <v>205</v>
      </c>
      <c r="G42" s="20">
        <v>3110.04</v>
      </c>
      <c r="H42" s="5">
        <v>45316.577523148146</v>
      </c>
      <c r="I42"/>
      <c r="J42" t="s">
        <v>185</v>
      </c>
      <c r="K42" s="20">
        <v>3110.04</v>
      </c>
      <c r="L42" s="20">
        <v>0</v>
      </c>
      <c r="M42" s="5">
        <v>45316</v>
      </c>
    </row>
    <row r="43" spans="1:13" x14ac:dyDescent="0.25">
      <c r="B43"/>
      <c r="F43" t="s">
        <v>206</v>
      </c>
      <c r="G43" s="20">
        <v>195</v>
      </c>
      <c r="H43" s="5">
        <v>45317.629386574074</v>
      </c>
      <c r="I43"/>
      <c r="J43" t="s">
        <v>207</v>
      </c>
      <c r="K43" s="20">
        <v>195</v>
      </c>
      <c r="L43" s="20">
        <v>0</v>
      </c>
      <c r="M43" s="5">
        <v>45317</v>
      </c>
    </row>
    <row r="44" spans="1:13" x14ac:dyDescent="0.25">
      <c r="B44"/>
      <c r="F44" t="s">
        <v>208</v>
      </c>
      <c r="G44" s="20">
        <v>2088.88</v>
      </c>
      <c r="H44" s="5">
        <v>45317.74591435185</v>
      </c>
      <c r="I44"/>
      <c r="J44" t="s">
        <v>209</v>
      </c>
      <c r="K44" s="20">
        <v>2088.88</v>
      </c>
      <c r="L44" s="20">
        <v>0</v>
      </c>
      <c r="M44" s="5">
        <v>45317</v>
      </c>
    </row>
    <row r="45" spans="1:13" x14ac:dyDescent="0.25">
      <c r="B45"/>
      <c r="F45" t="s">
        <v>210</v>
      </c>
      <c r="G45" s="20">
        <v>18495.080000000002</v>
      </c>
      <c r="H45" s="5">
        <v>45317.767500000002</v>
      </c>
      <c r="I45"/>
      <c r="J45" t="s">
        <v>173</v>
      </c>
      <c r="K45" s="20">
        <v>18495.080000000002</v>
      </c>
      <c r="L45" s="20">
        <v>0</v>
      </c>
      <c r="M45" s="5">
        <v>45317</v>
      </c>
    </row>
    <row r="46" spans="1:13" x14ac:dyDescent="0.25">
      <c r="B46"/>
      <c r="F46" t="s">
        <v>211</v>
      </c>
      <c r="G46" s="20">
        <v>7207.78</v>
      </c>
      <c r="H46" s="5">
        <v>45317.767997685187</v>
      </c>
      <c r="I46"/>
      <c r="J46" t="s">
        <v>212</v>
      </c>
      <c r="K46" s="20">
        <v>7207.78</v>
      </c>
      <c r="L46" s="20">
        <v>0</v>
      </c>
      <c r="M46" s="5">
        <v>45317</v>
      </c>
    </row>
    <row r="47" spans="1:13" x14ac:dyDescent="0.25">
      <c r="B47"/>
      <c r="F47" t="s">
        <v>213</v>
      </c>
      <c r="G47" s="20">
        <v>2411</v>
      </c>
      <c r="H47" s="5">
        <v>45317.768368055556</v>
      </c>
      <c r="I47"/>
      <c r="J47" t="s">
        <v>214</v>
      </c>
      <c r="K47" s="20">
        <v>2411</v>
      </c>
      <c r="L47" s="20">
        <v>0</v>
      </c>
      <c r="M47" s="5">
        <v>45317</v>
      </c>
    </row>
    <row r="48" spans="1:13" x14ac:dyDescent="0.25">
      <c r="B48"/>
      <c r="F48" t="s">
        <v>215</v>
      </c>
      <c r="G48" s="20">
        <v>663.48</v>
      </c>
      <c r="H48" s="5">
        <v>45317.768645833334</v>
      </c>
      <c r="I48"/>
      <c r="J48" t="s">
        <v>150</v>
      </c>
      <c r="K48" s="20">
        <v>663.48</v>
      </c>
      <c r="L48" s="20">
        <v>0</v>
      </c>
      <c r="M48" s="5">
        <v>45317</v>
      </c>
    </row>
    <row r="49" spans="2:13" x14ac:dyDescent="0.25">
      <c r="B49"/>
      <c r="F49" t="s">
        <v>216</v>
      </c>
      <c r="G49" s="20">
        <v>491.74</v>
      </c>
      <c r="H49" s="5">
        <v>45317.768935185188</v>
      </c>
      <c r="I49"/>
      <c r="J49" t="s">
        <v>217</v>
      </c>
      <c r="K49" s="20">
        <v>491.74</v>
      </c>
      <c r="L49" s="20">
        <v>0</v>
      </c>
      <c r="M49" s="5">
        <v>45317</v>
      </c>
    </row>
    <row r="50" spans="2:13" x14ac:dyDescent="0.25">
      <c r="B50"/>
      <c r="F50" t="s">
        <v>218</v>
      </c>
      <c r="G50" s="20">
        <v>2010.61</v>
      </c>
      <c r="H50" s="5">
        <v>45317.772743055553</v>
      </c>
      <c r="I50"/>
      <c r="J50" t="s">
        <v>219</v>
      </c>
      <c r="K50" s="20">
        <v>2010.61</v>
      </c>
      <c r="L50" s="20">
        <v>0</v>
      </c>
      <c r="M50" s="5">
        <v>45317</v>
      </c>
    </row>
    <row r="51" spans="2:13" x14ac:dyDescent="0.25">
      <c r="B51"/>
      <c r="F51" t="s">
        <v>220</v>
      </c>
      <c r="G51" s="20">
        <v>11603.08</v>
      </c>
      <c r="H51" s="5">
        <v>45317.779247685183</v>
      </c>
      <c r="I51"/>
      <c r="J51" t="s">
        <v>221</v>
      </c>
      <c r="K51" s="20">
        <v>11603.08</v>
      </c>
      <c r="L51" s="20">
        <v>0</v>
      </c>
      <c r="M51" s="5">
        <v>45317</v>
      </c>
    </row>
    <row r="52" spans="2:13" x14ac:dyDescent="0.25">
      <c r="B52"/>
      <c r="F52" t="s">
        <v>222</v>
      </c>
      <c r="G52" s="20">
        <v>305.77</v>
      </c>
      <c r="H52" s="5">
        <v>45317.779930555553</v>
      </c>
      <c r="I52"/>
      <c r="J52" t="s">
        <v>191</v>
      </c>
      <c r="K52" s="20">
        <v>305.77</v>
      </c>
      <c r="L52" s="20">
        <v>0</v>
      </c>
      <c r="M52" s="5">
        <v>45317</v>
      </c>
    </row>
    <row r="53" spans="2:13" x14ac:dyDescent="0.25">
      <c r="B53"/>
      <c r="F53" t="s">
        <v>223</v>
      </c>
      <c r="G53" s="20">
        <v>8984.43</v>
      </c>
      <c r="H53" s="5">
        <v>45318.033229166664</v>
      </c>
      <c r="I53"/>
      <c r="J53" t="s">
        <v>224</v>
      </c>
      <c r="K53" s="20">
        <v>8984.43</v>
      </c>
      <c r="L53" s="20">
        <v>132.80000000000001</v>
      </c>
      <c r="M53" s="5">
        <v>45318</v>
      </c>
    </row>
    <row r="54" spans="2:13" x14ac:dyDescent="0.25">
      <c r="B54"/>
      <c r="F54" t="s">
        <v>225</v>
      </c>
      <c r="G54" s="20">
        <v>5310.89</v>
      </c>
      <c r="H54" s="5">
        <v>45318.041504629633</v>
      </c>
      <c r="I54"/>
      <c r="J54" t="s">
        <v>226</v>
      </c>
      <c r="K54" s="20">
        <v>5310.89</v>
      </c>
      <c r="L54" s="20">
        <v>0</v>
      </c>
      <c r="M54" s="5">
        <v>45318</v>
      </c>
    </row>
    <row r="55" spans="2:13" x14ac:dyDescent="0.25">
      <c r="B55"/>
      <c r="F55" t="s">
        <v>227</v>
      </c>
      <c r="G55" s="20">
        <v>4974.53</v>
      </c>
      <c r="H55" s="5">
        <v>45320.810671296298</v>
      </c>
      <c r="I55"/>
      <c r="J55" t="s">
        <v>228</v>
      </c>
      <c r="K55" s="20">
        <v>4974.53</v>
      </c>
      <c r="L55" s="20">
        <v>0</v>
      </c>
      <c r="M55" s="5">
        <v>45320</v>
      </c>
    </row>
    <row r="56" spans="2:13" x14ac:dyDescent="0.25">
      <c r="B56"/>
      <c r="F56" t="s">
        <v>229</v>
      </c>
      <c r="G56" s="20">
        <v>3009.69</v>
      </c>
      <c r="H56" s="5">
        <v>45321.168437499997</v>
      </c>
      <c r="I56"/>
      <c r="J56" t="s">
        <v>230</v>
      </c>
      <c r="K56" s="20">
        <v>3009.69</v>
      </c>
      <c r="L56" s="20">
        <v>0</v>
      </c>
      <c r="M56" s="5">
        <v>45321</v>
      </c>
    </row>
    <row r="57" spans="2:13" x14ac:dyDescent="0.25">
      <c r="B57"/>
      <c r="F57" t="s">
        <v>231</v>
      </c>
      <c r="G57" s="20">
        <v>734.7</v>
      </c>
      <c r="H57" s="5">
        <v>45322</v>
      </c>
      <c r="I57"/>
      <c r="J57" t="s">
        <v>235</v>
      </c>
      <c r="K57" s="20">
        <v>734.7</v>
      </c>
      <c r="L57" s="20">
        <v>0</v>
      </c>
      <c r="M57" s="5">
        <v>45322</v>
      </c>
    </row>
    <row r="58" spans="2:13" x14ac:dyDescent="0.25">
      <c r="B58"/>
      <c r="F58" t="s">
        <v>232</v>
      </c>
      <c r="G58" s="20">
        <v>1046.8900000000001</v>
      </c>
      <c r="H58" s="5">
        <v>45322.58697916667</v>
      </c>
      <c r="I58"/>
      <c r="J58" t="s">
        <v>187</v>
      </c>
      <c r="K58" s="20">
        <v>1046.8900000000001</v>
      </c>
      <c r="L58" s="20">
        <v>0</v>
      </c>
      <c r="M58" s="5">
        <v>45322</v>
      </c>
    </row>
    <row r="59" spans="2:13" x14ac:dyDescent="0.25">
      <c r="B59"/>
      <c r="F59" t="s">
        <v>233</v>
      </c>
      <c r="G59" s="20">
        <v>3117.46</v>
      </c>
      <c r="H59" s="5">
        <v>45322.646990740737</v>
      </c>
      <c r="I59"/>
      <c r="J59" t="s">
        <v>189</v>
      </c>
      <c r="K59" s="20">
        <v>3117.46</v>
      </c>
      <c r="L59" s="20">
        <v>0</v>
      </c>
      <c r="M59" s="5">
        <v>45322</v>
      </c>
    </row>
    <row r="60" spans="2:13" x14ac:dyDescent="0.25">
      <c r="B60"/>
      <c r="F60" t="s">
        <v>239</v>
      </c>
      <c r="G60" s="20">
        <v>3352.77</v>
      </c>
      <c r="H60" s="5">
        <v>45328.169699074075</v>
      </c>
      <c r="I60"/>
      <c r="J60" t="s">
        <v>240</v>
      </c>
      <c r="K60" s="20">
        <v>3352.77</v>
      </c>
      <c r="L60" s="20">
        <v>0</v>
      </c>
      <c r="M60" s="5">
        <v>45328</v>
      </c>
    </row>
    <row r="61" spans="2:13" x14ac:dyDescent="0.25">
      <c r="B61"/>
      <c r="F61" t="s">
        <v>241</v>
      </c>
      <c r="G61" s="20">
        <v>650</v>
      </c>
      <c r="H61" s="5">
        <v>45334.170972222222</v>
      </c>
      <c r="I61"/>
      <c r="J61" t="s">
        <v>242</v>
      </c>
      <c r="K61" s="20">
        <v>650</v>
      </c>
      <c r="L61" s="20">
        <v>0</v>
      </c>
      <c r="M61" s="5">
        <v>45334</v>
      </c>
    </row>
    <row r="62" spans="2:13" x14ac:dyDescent="0.25">
      <c r="B62"/>
      <c r="F62" t="s">
        <v>243</v>
      </c>
      <c r="G62" s="20">
        <v>1037.31</v>
      </c>
      <c r="H62" s="5">
        <v>45335.167407407411</v>
      </c>
      <c r="I62"/>
      <c r="J62" t="s">
        <v>244</v>
      </c>
      <c r="K62" s="20">
        <v>1037.31</v>
      </c>
      <c r="L62" s="20">
        <v>0</v>
      </c>
      <c r="M62" s="5">
        <v>45335</v>
      </c>
    </row>
    <row r="63" spans="2:13" x14ac:dyDescent="0.25">
      <c r="B63"/>
      <c r="F63" t="s">
        <v>245</v>
      </c>
      <c r="G63" s="20">
        <v>507.85</v>
      </c>
      <c r="H63" s="5">
        <v>45342.166655092595</v>
      </c>
      <c r="I63"/>
      <c r="J63" t="s">
        <v>246</v>
      </c>
      <c r="K63" s="20">
        <v>507.85</v>
      </c>
      <c r="L63" s="20">
        <v>0</v>
      </c>
      <c r="M63" s="5">
        <v>45342</v>
      </c>
    </row>
    <row r="64" spans="2:13" x14ac:dyDescent="0.25">
      <c r="B64"/>
      <c r="F64" t="s">
        <v>247</v>
      </c>
      <c r="G64" s="20">
        <v>302.18</v>
      </c>
      <c r="H64" s="5">
        <v>45348.35728009259</v>
      </c>
      <c r="I64"/>
      <c r="J64" t="s">
        <v>187</v>
      </c>
      <c r="K64" s="20">
        <v>302.18</v>
      </c>
      <c r="L64" s="20">
        <v>0</v>
      </c>
      <c r="M64" s="5">
        <v>45348</v>
      </c>
    </row>
    <row r="65" spans="1:13" x14ac:dyDescent="0.25">
      <c r="B65"/>
      <c r="F65" t="s">
        <v>248</v>
      </c>
      <c r="G65" s="20">
        <v>509.34</v>
      </c>
      <c r="H65" s="5">
        <v>45348.35837962963</v>
      </c>
      <c r="I65"/>
      <c r="J65" t="s">
        <v>189</v>
      </c>
      <c r="K65" s="20">
        <v>509.34</v>
      </c>
      <c r="L65" s="20">
        <v>0</v>
      </c>
      <c r="M65" s="5">
        <v>45348</v>
      </c>
    </row>
    <row r="66" spans="1:13" x14ac:dyDescent="0.25">
      <c r="B66"/>
      <c r="F66" t="s">
        <v>249</v>
      </c>
      <c r="G66" s="20">
        <v>974.32</v>
      </c>
      <c r="H66" s="5">
        <v>45348.360069444447</v>
      </c>
      <c r="I66"/>
      <c r="J66" t="s">
        <v>187</v>
      </c>
      <c r="K66" s="20">
        <v>974.32</v>
      </c>
      <c r="L66" s="20">
        <v>0</v>
      </c>
      <c r="M66" s="5">
        <v>45348</v>
      </c>
    </row>
    <row r="67" spans="1:13" x14ac:dyDescent="0.25">
      <c r="B67"/>
      <c r="F67" t="s">
        <v>250</v>
      </c>
      <c r="G67" s="20">
        <v>694.9</v>
      </c>
      <c r="H67" s="5">
        <v>45348.36178240741</v>
      </c>
      <c r="I67"/>
      <c r="J67" t="s">
        <v>187</v>
      </c>
      <c r="K67" s="20">
        <v>694.9</v>
      </c>
      <c r="L67" s="20">
        <v>0</v>
      </c>
      <c r="M67" s="5">
        <v>45348</v>
      </c>
    </row>
    <row r="68" spans="1:13" x14ac:dyDescent="0.25">
      <c r="B68"/>
      <c r="F68" t="s">
        <v>251</v>
      </c>
      <c r="G68" s="20">
        <v>40</v>
      </c>
      <c r="H68" s="5">
        <v>45348.362314814818</v>
      </c>
      <c r="I68"/>
      <c r="J68" t="s">
        <v>252</v>
      </c>
      <c r="K68" s="20">
        <v>40</v>
      </c>
      <c r="L68" s="20">
        <v>0</v>
      </c>
      <c r="M68" s="5">
        <v>45348</v>
      </c>
    </row>
    <row r="69" spans="1:13" x14ac:dyDescent="0.25">
      <c r="B69"/>
      <c r="F69" t="s">
        <v>253</v>
      </c>
      <c r="G69" s="20">
        <v>437.05</v>
      </c>
      <c r="H69" s="5">
        <v>45348.363252314812</v>
      </c>
      <c r="I69"/>
      <c r="J69" t="s">
        <v>252</v>
      </c>
      <c r="K69" s="20">
        <v>437.05</v>
      </c>
      <c r="L69" s="20">
        <v>0</v>
      </c>
      <c r="M69" s="5">
        <v>45348</v>
      </c>
    </row>
    <row r="70" spans="1:13" x14ac:dyDescent="0.25">
      <c r="B70"/>
      <c r="F70" t="s">
        <v>254</v>
      </c>
      <c r="G70" s="20">
        <v>325.89999999999998</v>
      </c>
      <c r="H70" s="5">
        <v>45348.366782407407</v>
      </c>
      <c r="I70"/>
      <c r="J70" t="s">
        <v>189</v>
      </c>
      <c r="K70" s="20">
        <v>325.89999999999998</v>
      </c>
      <c r="L70" s="20">
        <v>0</v>
      </c>
      <c r="M70" s="5">
        <v>45348</v>
      </c>
    </row>
    <row r="71" spans="1:13" x14ac:dyDescent="0.25">
      <c r="B71"/>
      <c r="F71" t="s">
        <v>255</v>
      </c>
      <c r="G71" s="20">
        <v>836.14</v>
      </c>
      <c r="H71" s="5">
        <v>45348.36791666667</v>
      </c>
      <c r="I71"/>
      <c r="J71" t="s">
        <v>189</v>
      </c>
      <c r="K71" s="20">
        <v>836.14</v>
      </c>
      <c r="L71" s="20">
        <v>0</v>
      </c>
      <c r="M71" s="5">
        <v>45348</v>
      </c>
    </row>
    <row r="72" spans="1:13" x14ac:dyDescent="0.25">
      <c r="B72"/>
      <c r="F72" t="s">
        <v>256</v>
      </c>
      <c r="G72" s="20">
        <v>2049.87</v>
      </c>
      <c r="H72" s="5">
        <v>45348.368842592594</v>
      </c>
      <c r="I72"/>
      <c r="J72" t="s">
        <v>228</v>
      </c>
      <c r="K72" s="20">
        <v>2049.87</v>
      </c>
      <c r="L72" s="20">
        <v>0</v>
      </c>
      <c r="M72" s="5">
        <v>45348</v>
      </c>
    </row>
    <row r="73" spans="1:13" x14ac:dyDescent="0.25">
      <c r="B73"/>
      <c r="F73" t="s">
        <v>257</v>
      </c>
      <c r="G73" s="20">
        <v>953.94</v>
      </c>
      <c r="H73" s="5">
        <v>45348.369722222225</v>
      </c>
      <c r="I73"/>
      <c r="J73" t="s">
        <v>228</v>
      </c>
      <c r="K73" s="20">
        <v>953.94</v>
      </c>
      <c r="L73" s="20">
        <v>0</v>
      </c>
      <c r="M73" s="5">
        <v>45348</v>
      </c>
    </row>
    <row r="74" spans="1:13" x14ac:dyDescent="0.25">
      <c r="B74"/>
      <c r="F74" t="s">
        <v>258</v>
      </c>
      <c r="G74" s="20">
        <v>400.26</v>
      </c>
      <c r="H74" s="5">
        <v>45348.371863425928</v>
      </c>
      <c r="I74"/>
      <c r="J74" t="s">
        <v>259</v>
      </c>
      <c r="K74" s="20">
        <v>400.26</v>
      </c>
      <c r="L74" s="20">
        <v>0</v>
      </c>
      <c r="M74" s="5">
        <v>45348</v>
      </c>
    </row>
    <row r="75" spans="1:13" x14ac:dyDescent="0.25">
      <c r="B75"/>
      <c r="F75" t="s">
        <v>260</v>
      </c>
      <c r="G75" s="20">
        <v>3021.24</v>
      </c>
      <c r="H75" s="5">
        <v>45348.37427083333</v>
      </c>
      <c r="I75"/>
      <c r="J75" t="s">
        <v>228</v>
      </c>
      <c r="K75" s="20">
        <v>3021.24</v>
      </c>
      <c r="L75" s="20">
        <v>0</v>
      </c>
      <c r="M75" s="5">
        <v>45348</v>
      </c>
    </row>
    <row r="76" spans="1:13" x14ac:dyDescent="0.25">
      <c r="B76"/>
      <c r="F76" t="s">
        <v>261</v>
      </c>
      <c r="G76" s="20">
        <v>1068.98</v>
      </c>
      <c r="H76" s="5">
        <v>45349.166122685187</v>
      </c>
      <c r="I76"/>
      <c r="J76" t="s">
        <v>262</v>
      </c>
      <c r="K76" s="20">
        <v>1068.98</v>
      </c>
      <c r="L76" s="20">
        <v>0</v>
      </c>
      <c r="M76" s="5">
        <v>45349</v>
      </c>
    </row>
    <row r="77" spans="1:13" x14ac:dyDescent="0.25">
      <c r="B77"/>
      <c r="F77" t="s">
        <v>282</v>
      </c>
      <c r="G77" s="20">
        <v>65</v>
      </c>
      <c r="H77" s="5">
        <v>45354.962754629632</v>
      </c>
      <c r="I77"/>
      <c r="J77" t="s">
        <v>263</v>
      </c>
      <c r="K77" s="20">
        <v>65</v>
      </c>
      <c r="L77" s="20">
        <v>0</v>
      </c>
      <c r="M77" s="5">
        <v>45354</v>
      </c>
    </row>
    <row r="78" spans="1:13" x14ac:dyDescent="0.25">
      <c r="A78" s="52"/>
      <c r="B78"/>
      <c r="F78" t="s">
        <v>283</v>
      </c>
      <c r="G78" s="20">
        <v>4948.88</v>
      </c>
      <c r="H78" s="5">
        <v>45354.97284722222</v>
      </c>
      <c r="I78"/>
      <c r="J78" t="s">
        <v>275</v>
      </c>
      <c r="K78" s="20">
        <v>4948.88</v>
      </c>
      <c r="L78" s="20">
        <v>0</v>
      </c>
      <c r="M78" s="5">
        <v>45354</v>
      </c>
    </row>
    <row r="79" spans="1:13" x14ac:dyDescent="0.25">
      <c r="A79" s="52"/>
      <c r="B79"/>
      <c r="F79" t="s">
        <v>284</v>
      </c>
      <c r="G79" s="20">
        <v>65</v>
      </c>
      <c r="H79" s="5">
        <v>45354.973275462966</v>
      </c>
      <c r="I79"/>
      <c r="J79" t="s">
        <v>264</v>
      </c>
      <c r="K79" s="20">
        <v>65</v>
      </c>
      <c r="L79" s="20">
        <v>0</v>
      </c>
      <c r="M79" s="5">
        <v>45354</v>
      </c>
    </row>
    <row r="80" spans="1:13" x14ac:dyDescent="0.25">
      <c r="B80"/>
      <c r="F80" t="s">
        <v>285</v>
      </c>
      <c r="G80" s="20">
        <v>1503.73</v>
      </c>
      <c r="H80" s="5">
        <v>45354.975069444445</v>
      </c>
      <c r="I80"/>
      <c r="J80" t="s">
        <v>187</v>
      </c>
      <c r="K80" s="20">
        <v>1503.73</v>
      </c>
      <c r="L80" s="20">
        <v>0</v>
      </c>
      <c r="M80" s="5">
        <v>45354</v>
      </c>
    </row>
    <row r="81" spans="2:13" x14ac:dyDescent="0.25">
      <c r="B81"/>
      <c r="F81" t="s">
        <v>286</v>
      </c>
      <c r="G81" s="20">
        <v>666.57</v>
      </c>
      <c r="H81" s="5">
        <v>45354.975497685184</v>
      </c>
      <c r="I81"/>
      <c r="J81" t="s">
        <v>272</v>
      </c>
      <c r="K81" s="20">
        <v>666.57</v>
      </c>
      <c r="L81" s="20">
        <v>0</v>
      </c>
      <c r="M81" s="5">
        <v>45354</v>
      </c>
    </row>
    <row r="82" spans="2:13" x14ac:dyDescent="0.25">
      <c r="B82"/>
      <c r="F82" t="s">
        <v>287</v>
      </c>
      <c r="G82" s="20">
        <v>67.489999999999995</v>
      </c>
      <c r="H82" s="5">
        <v>45354.976747685185</v>
      </c>
      <c r="I82"/>
      <c r="J82" t="s">
        <v>265</v>
      </c>
      <c r="K82" s="20">
        <v>67.489999999999995</v>
      </c>
      <c r="L82" s="20">
        <v>0</v>
      </c>
      <c r="M82" s="5">
        <v>45354</v>
      </c>
    </row>
    <row r="83" spans="2:13" x14ac:dyDescent="0.25">
      <c r="B83"/>
      <c r="F83" t="s">
        <v>288</v>
      </c>
      <c r="G83" s="20">
        <v>88.99</v>
      </c>
      <c r="H83" s="5">
        <v>45354.977094907408</v>
      </c>
      <c r="I83"/>
      <c r="J83" t="s">
        <v>252</v>
      </c>
      <c r="K83" s="20">
        <v>88.99</v>
      </c>
      <c r="L83" s="20">
        <v>0</v>
      </c>
      <c r="M83" s="5">
        <v>45354</v>
      </c>
    </row>
    <row r="84" spans="2:13" x14ac:dyDescent="0.25">
      <c r="B84"/>
      <c r="F84" t="s">
        <v>289</v>
      </c>
      <c r="G84" s="20">
        <v>3921.47</v>
      </c>
      <c r="H84" s="5">
        <v>45354.982442129629</v>
      </c>
      <c r="I84"/>
      <c r="J84" t="s">
        <v>189</v>
      </c>
      <c r="K84" s="20">
        <v>3921.47</v>
      </c>
      <c r="L84" s="20">
        <v>0</v>
      </c>
      <c r="M84" s="5">
        <v>45354</v>
      </c>
    </row>
    <row r="85" spans="2:13" x14ac:dyDescent="0.25">
      <c r="B85"/>
      <c r="F85" t="s">
        <v>290</v>
      </c>
      <c r="G85" s="20">
        <v>18130.72</v>
      </c>
      <c r="H85" s="5">
        <v>45354.99324074074</v>
      </c>
      <c r="I85"/>
      <c r="J85" t="s">
        <v>228</v>
      </c>
      <c r="K85" s="20">
        <v>18130.72</v>
      </c>
      <c r="L85" s="20">
        <v>0</v>
      </c>
      <c r="M85" s="5">
        <v>45354</v>
      </c>
    </row>
    <row r="86" spans="2:13" x14ac:dyDescent="0.25">
      <c r="B86"/>
      <c r="F86" t="s">
        <v>291</v>
      </c>
      <c r="G86" s="20">
        <v>231.79</v>
      </c>
      <c r="H86" s="5">
        <v>45354.994143518517</v>
      </c>
      <c r="I86"/>
      <c r="J86" t="s">
        <v>269</v>
      </c>
      <c r="K86" s="20">
        <v>231.79</v>
      </c>
      <c r="L86" s="20">
        <v>0</v>
      </c>
      <c r="M86" s="5">
        <v>45354</v>
      </c>
    </row>
    <row r="87" spans="2:13" x14ac:dyDescent="0.25">
      <c r="B87"/>
      <c r="F87" t="s">
        <v>292</v>
      </c>
      <c r="G87" s="20">
        <v>745.62</v>
      </c>
      <c r="H87" s="5">
        <v>45354.995625000003</v>
      </c>
      <c r="I87"/>
      <c r="J87" t="s">
        <v>273</v>
      </c>
      <c r="K87" s="20">
        <v>745.62</v>
      </c>
      <c r="L87" s="20">
        <v>0</v>
      </c>
      <c r="M87" s="5">
        <v>45354</v>
      </c>
    </row>
    <row r="88" spans="2:13" x14ac:dyDescent="0.25">
      <c r="B88"/>
      <c r="F88" t="s">
        <v>293</v>
      </c>
      <c r="G88" s="20">
        <v>175.08</v>
      </c>
      <c r="H88" s="5">
        <v>45354.99722222222</v>
      </c>
      <c r="I88"/>
      <c r="J88" t="s">
        <v>267</v>
      </c>
      <c r="K88" s="20">
        <v>175.08</v>
      </c>
      <c r="L88" s="20">
        <v>0</v>
      </c>
      <c r="M88" s="5">
        <v>45354</v>
      </c>
    </row>
    <row r="89" spans="2:13" x14ac:dyDescent="0.25">
      <c r="B89"/>
      <c r="F89" t="s">
        <v>294</v>
      </c>
      <c r="G89" s="20">
        <v>252.71</v>
      </c>
      <c r="H89" s="5">
        <v>45354.997835648152</v>
      </c>
      <c r="I89"/>
      <c r="J89" t="s">
        <v>270</v>
      </c>
      <c r="K89" s="20">
        <v>252.71</v>
      </c>
      <c r="L89" s="20">
        <v>0</v>
      </c>
      <c r="M89" s="5">
        <v>45354</v>
      </c>
    </row>
    <row r="90" spans="2:13" x14ac:dyDescent="0.25">
      <c r="B90"/>
      <c r="F90" t="s">
        <v>295</v>
      </c>
      <c r="G90" s="20">
        <v>224.56</v>
      </c>
      <c r="H90" s="5">
        <v>45354.998391203706</v>
      </c>
      <c r="I90"/>
      <c r="J90" t="s">
        <v>268</v>
      </c>
      <c r="K90" s="20">
        <v>224.56</v>
      </c>
      <c r="L90" s="20">
        <v>0</v>
      </c>
      <c r="M90" s="5">
        <v>45354</v>
      </c>
    </row>
    <row r="91" spans="2:13" x14ac:dyDescent="0.25">
      <c r="B91"/>
      <c r="F91" t="s">
        <v>296</v>
      </c>
      <c r="G91" s="20">
        <v>1313.55</v>
      </c>
      <c r="H91" s="5">
        <v>45354.999016203707</v>
      </c>
      <c r="I91"/>
      <c r="J91" t="s">
        <v>274</v>
      </c>
      <c r="K91" s="20">
        <v>1313.55</v>
      </c>
      <c r="L91" s="20">
        <v>0</v>
      </c>
      <c r="M91" s="5">
        <v>45354</v>
      </c>
    </row>
    <row r="92" spans="2:13" x14ac:dyDescent="0.25">
      <c r="F92" t="s">
        <v>297</v>
      </c>
      <c r="G92" s="20">
        <v>110.11</v>
      </c>
      <c r="H92" s="5">
        <v>45354.999594907407</v>
      </c>
      <c r="I92"/>
      <c r="J92" t="s">
        <v>266</v>
      </c>
      <c r="K92" s="20">
        <v>110.11</v>
      </c>
      <c r="L92" s="20">
        <v>0</v>
      </c>
      <c r="M92" s="5">
        <v>45354</v>
      </c>
    </row>
    <row r="93" spans="2:13" x14ac:dyDescent="0.25">
      <c r="F93" t="s">
        <v>298</v>
      </c>
      <c r="G93" s="20">
        <v>322.81</v>
      </c>
      <c r="H93" s="5">
        <v>45354.999918981484</v>
      </c>
      <c r="I93"/>
      <c r="J93" t="s">
        <v>271</v>
      </c>
      <c r="K93" s="20">
        <v>322.81</v>
      </c>
      <c r="L93" s="20">
        <v>0</v>
      </c>
      <c r="M93" s="5">
        <v>45354</v>
      </c>
    </row>
    <row r="94" spans="2:13" x14ac:dyDescent="0.25">
      <c r="F94" t="s">
        <v>299</v>
      </c>
      <c r="G94" s="20">
        <v>481</v>
      </c>
      <c r="H94" s="5">
        <v>45355.00068287037</v>
      </c>
      <c r="I94"/>
      <c r="J94" t="s">
        <v>276</v>
      </c>
      <c r="K94" s="20">
        <v>481</v>
      </c>
      <c r="L94" s="20">
        <v>0</v>
      </c>
      <c r="M94" s="5">
        <v>45355</v>
      </c>
    </row>
    <row r="95" spans="2:13" x14ac:dyDescent="0.25">
      <c r="F95" t="s">
        <v>300</v>
      </c>
      <c r="G95" s="20">
        <v>40</v>
      </c>
      <c r="H95" s="5">
        <v>45355.962465277778</v>
      </c>
      <c r="I95"/>
      <c r="J95" t="s">
        <v>252</v>
      </c>
      <c r="K95" s="20">
        <v>40</v>
      </c>
      <c r="L95" s="20">
        <v>0</v>
      </c>
      <c r="M95" s="5">
        <v>45355</v>
      </c>
    </row>
    <row r="96" spans="2:13" x14ac:dyDescent="0.25">
      <c r="F96" t="s">
        <v>301</v>
      </c>
      <c r="G96" s="20">
        <v>6302.66</v>
      </c>
      <c r="H96" s="5">
        <v>45355.965810185182</v>
      </c>
      <c r="I96"/>
      <c r="J96" t="s">
        <v>228</v>
      </c>
      <c r="K96" s="20">
        <v>6302.66</v>
      </c>
      <c r="L96" s="20">
        <v>0</v>
      </c>
      <c r="M96" s="5">
        <v>45355</v>
      </c>
    </row>
    <row r="97" spans="6:13" x14ac:dyDescent="0.25">
      <c r="F97" t="s">
        <v>302</v>
      </c>
      <c r="G97" s="20">
        <v>959.73</v>
      </c>
      <c r="H97" s="5">
        <v>45355.967037037037</v>
      </c>
      <c r="I97"/>
      <c r="J97" t="s">
        <v>303</v>
      </c>
      <c r="K97" s="20">
        <v>959.73</v>
      </c>
      <c r="L97" s="20">
        <v>0</v>
      </c>
      <c r="M97" s="5">
        <v>45355</v>
      </c>
    </row>
    <row r="98" spans="6:13" x14ac:dyDescent="0.25">
      <c r="F98" t="s">
        <v>304</v>
      </c>
      <c r="G98" s="20">
        <v>327.98</v>
      </c>
      <c r="H98" s="5">
        <v>45355.967418981483</v>
      </c>
      <c r="I98"/>
      <c r="J98" t="s">
        <v>305</v>
      </c>
      <c r="K98" s="20">
        <v>327.98</v>
      </c>
      <c r="L98" s="20">
        <v>0</v>
      </c>
      <c r="M98" s="5">
        <v>45355</v>
      </c>
    </row>
    <row r="99" spans="6:13" x14ac:dyDescent="0.25">
      <c r="F99" t="s">
        <v>306</v>
      </c>
      <c r="G99" s="20">
        <v>501.34</v>
      </c>
      <c r="H99" s="5">
        <v>45355.968182870369</v>
      </c>
      <c r="I99"/>
      <c r="J99" t="s">
        <v>307</v>
      </c>
      <c r="K99" s="20">
        <v>501.34</v>
      </c>
      <c r="L99" s="20">
        <v>0</v>
      </c>
      <c r="M99" s="5">
        <v>45355</v>
      </c>
    </row>
    <row r="100" spans="6:13" x14ac:dyDescent="0.25">
      <c r="F100" t="s">
        <v>308</v>
      </c>
      <c r="G100" s="20">
        <v>187.47</v>
      </c>
      <c r="H100" s="5">
        <v>45355.969282407408</v>
      </c>
      <c r="I100"/>
      <c r="J100" t="s">
        <v>309</v>
      </c>
      <c r="K100" s="20">
        <v>187.47</v>
      </c>
      <c r="L100" s="20">
        <v>0</v>
      </c>
      <c r="M100" s="5">
        <v>45355</v>
      </c>
    </row>
    <row r="101" spans="6:13" x14ac:dyDescent="0.25">
      <c r="F101" t="s">
        <v>310</v>
      </c>
      <c r="G101" s="20">
        <v>469.7</v>
      </c>
      <c r="H101" s="5">
        <v>45355.969652777778</v>
      </c>
      <c r="I101"/>
      <c r="J101" t="s">
        <v>311</v>
      </c>
      <c r="K101" s="20">
        <v>469.7</v>
      </c>
      <c r="L101" s="20">
        <v>0</v>
      </c>
      <c r="M101" s="5">
        <v>45355</v>
      </c>
    </row>
    <row r="102" spans="6:13" x14ac:dyDescent="0.25">
      <c r="F102" t="s">
        <v>312</v>
      </c>
      <c r="G102" s="20">
        <v>411.41</v>
      </c>
      <c r="H102" s="5">
        <v>45355.970208333332</v>
      </c>
      <c r="I102"/>
      <c r="J102" t="s">
        <v>313</v>
      </c>
      <c r="K102" s="20">
        <v>411.41</v>
      </c>
      <c r="L102" s="20">
        <v>0</v>
      </c>
      <c r="M102" s="5">
        <v>45355</v>
      </c>
    </row>
    <row r="103" spans="6:13" x14ac:dyDescent="0.25">
      <c r="F103" t="s">
        <v>314</v>
      </c>
      <c r="G103" s="20">
        <v>313.37</v>
      </c>
      <c r="H103" s="5">
        <v>45355.97084490741</v>
      </c>
      <c r="I103"/>
      <c r="J103" t="s">
        <v>315</v>
      </c>
      <c r="K103" s="20">
        <v>313.37</v>
      </c>
      <c r="L103" s="20">
        <v>0</v>
      </c>
      <c r="M103" s="5">
        <v>45355</v>
      </c>
    </row>
    <row r="104" spans="6:13" x14ac:dyDescent="0.25">
      <c r="F104" t="s">
        <v>316</v>
      </c>
      <c r="G104" s="20">
        <v>93.19</v>
      </c>
      <c r="H104" s="5">
        <v>45355.971689814818</v>
      </c>
      <c r="I104"/>
      <c r="J104" t="s">
        <v>317</v>
      </c>
      <c r="K104" s="20">
        <v>93.19</v>
      </c>
      <c r="L104" s="20">
        <v>0</v>
      </c>
      <c r="M104" s="5">
        <v>45355</v>
      </c>
    </row>
    <row r="105" spans="6:13" x14ac:dyDescent="0.25">
      <c r="F105" t="s">
        <v>318</v>
      </c>
      <c r="G105" s="20">
        <v>389.63</v>
      </c>
      <c r="H105" s="5">
        <v>45355.972361111111</v>
      </c>
      <c r="I105"/>
      <c r="J105" t="s">
        <v>319</v>
      </c>
      <c r="K105" s="20">
        <v>389.63</v>
      </c>
      <c r="L105" s="20">
        <v>0</v>
      </c>
      <c r="M105" s="5">
        <v>45355</v>
      </c>
    </row>
    <row r="106" spans="6:13" x14ac:dyDescent="0.25">
      <c r="F106" t="s">
        <v>320</v>
      </c>
      <c r="G106" s="20">
        <v>650</v>
      </c>
      <c r="H106" s="5">
        <v>45355.972916666666</v>
      </c>
      <c r="I106"/>
      <c r="J106" t="s">
        <v>224</v>
      </c>
      <c r="K106" s="20">
        <v>650</v>
      </c>
      <c r="L106" s="20">
        <v>0</v>
      </c>
      <c r="M106" s="5">
        <v>45355</v>
      </c>
    </row>
    <row r="107" spans="6:13" x14ac:dyDescent="0.25">
      <c r="F107" t="s">
        <v>321</v>
      </c>
      <c r="G107" s="20">
        <v>3750</v>
      </c>
      <c r="H107" s="5">
        <v>45355.982025462959</v>
      </c>
      <c r="I107"/>
      <c r="J107" t="s">
        <v>322</v>
      </c>
      <c r="K107" s="20">
        <v>3750</v>
      </c>
      <c r="L107" s="20">
        <v>0</v>
      </c>
      <c r="M107" s="5">
        <v>45355</v>
      </c>
    </row>
    <row r="108" spans="6:13" x14ac:dyDescent="0.25">
      <c r="F108" t="s">
        <v>323</v>
      </c>
      <c r="G108" s="20">
        <v>1759.93</v>
      </c>
      <c r="H108" s="5">
        <v>45356.169710648152</v>
      </c>
      <c r="I108"/>
      <c r="J108" t="s">
        <v>324</v>
      </c>
      <c r="K108" s="20">
        <v>1759.93</v>
      </c>
      <c r="L108" s="20">
        <v>0</v>
      </c>
      <c r="M108" s="5">
        <v>45356</v>
      </c>
    </row>
    <row r="109" spans="6:13" x14ac:dyDescent="0.25">
      <c r="F109" t="s">
        <v>325</v>
      </c>
      <c r="G109" s="20">
        <v>16.989999999999998</v>
      </c>
      <c r="H109" s="5">
        <v>45356.169722222221</v>
      </c>
      <c r="I109"/>
      <c r="J109" t="s">
        <v>324</v>
      </c>
      <c r="K109" s="20">
        <v>16.989999999999998</v>
      </c>
      <c r="L109" s="20">
        <v>0</v>
      </c>
      <c r="M109" s="5">
        <v>45356</v>
      </c>
    </row>
    <row r="110" spans="6:13" x14ac:dyDescent="0.25">
      <c r="F110"/>
      <c r="G110" s="20">
        <v>0</v>
      </c>
      <c r="H110" s="5">
        <v>45358</v>
      </c>
      <c r="I110"/>
      <c r="J110" t="s">
        <v>326</v>
      </c>
      <c r="K110" s="20">
        <v>0</v>
      </c>
      <c r="L110" s="20">
        <v>3672.74</v>
      </c>
      <c r="M110" s="5">
        <v>45358</v>
      </c>
    </row>
    <row r="111" spans="6:13" x14ac:dyDescent="0.25">
      <c r="F111"/>
      <c r="G111" s="20">
        <v>0</v>
      </c>
      <c r="H111" s="5">
        <v>45362</v>
      </c>
      <c r="I111"/>
      <c r="J111" t="s">
        <v>327</v>
      </c>
      <c r="K111" s="20">
        <v>0</v>
      </c>
      <c r="L111" s="20">
        <v>1126.51</v>
      </c>
      <c r="M111" s="5">
        <v>45362</v>
      </c>
    </row>
    <row r="112" spans="6:13" x14ac:dyDescent="0.25">
      <c r="F112" t="s">
        <v>328</v>
      </c>
      <c r="G112" s="20">
        <v>1968.66</v>
      </c>
      <c r="H112" s="5">
        <v>45362.671354166669</v>
      </c>
      <c r="I112"/>
      <c r="J112" t="s">
        <v>329</v>
      </c>
      <c r="K112" s="20">
        <v>1968.66</v>
      </c>
      <c r="L112" s="20">
        <v>0</v>
      </c>
      <c r="M112" s="5">
        <v>45362</v>
      </c>
    </row>
    <row r="113" spans="6:13" x14ac:dyDescent="0.25">
      <c r="F113" t="s">
        <v>330</v>
      </c>
      <c r="G113" s="20">
        <v>2546.1799999999998</v>
      </c>
      <c r="H113" s="5">
        <v>45362.67460648148</v>
      </c>
      <c r="I113"/>
      <c r="J113" t="s">
        <v>189</v>
      </c>
      <c r="K113" s="20">
        <v>2546.1799999999998</v>
      </c>
      <c r="L113" s="20">
        <v>0</v>
      </c>
      <c r="M113" s="5">
        <v>45362</v>
      </c>
    </row>
    <row r="114" spans="6:13" x14ac:dyDescent="0.25">
      <c r="F114" t="s">
        <v>331</v>
      </c>
      <c r="G114" s="20">
        <v>9410.57</v>
      </c>
      <c r="H114" s="5">
        <v>45362.993287037039</v>
      </c>
      <c r="I114"/>
      <c r="J114" t="s">
        <v>332</v>
      </c>
      <c r="K114" s="20">
        <v>9410.57</v>
      </c>
      <c r="L114" s="20">
        <v>0</v>
      </c>
      <c r="M114" s="5">
        <v>45362</v>
      </c>
    </row>
    <row r="115" spans="6:13" x14ac:dyDescent="0.25">
      <c r="F115" t="s">
        <v>333</v>
      </c>
      <c r="G115" s="20">
        <v>2317.1999999999998</v>
      </c>
      <c r="H115" s="5">
        <v>45362.993946759256</v>
      </c>
      <c r="I115"/>
      <c r="J115" t="s">
        <v>228</v>
      </c>
      <c r="K115" s="20">
        <v>2317.1999999999998</v>
      </c>
      <c r="L115" s="20">
        <v>0</v>
      </c>
      <c r="M115" s="5">
        <v>45362</v>
      </c>
    </row>
    <row r="116" spans="6:13" x14ac:dyDescent="0.25">
      <c r="F116" t="s">
        <v>334</v>
      </c>
      <c r="G116" s="20">
        <v>808.09</v>
      </c>
      <c r="H116" s="5">
        <v>45362.996458333335</v>
      </c>
      <c r="I116"/>
      <c r="J116" t="s">
        <v>187</v>
      </c>
      <c r="K116" s="20">
        <v>808.09</v>
      </c>
      <c r="L116" s="20">
        <v>0</v>
      </c>
      <c r="M116" s="5">
        <v>45362</v>
      </c>
    </row>
    <row r="117" spans="6:13" x14ac:dyDescent="0.25">
      <c r="F117" t="s">
        <v>335</v>
      </c>
      <c r="G117" s="20">
        <v>4023.93</v>
      </c>
      <c r="H117" s="5">
        <v>45362.997025462966</v>
      </c>
      <c r="I117"/>
      <c r="J117" t="s">
        <v>336</v>
      </c>
      <c r="K117" s="20">
        <v>4023.93</v>
      </c>
      <c r="L117" s="20">
        <v>0</v>
      </c>
      <c r="M117" s="5">
        <v>45362</v>
      </c>
    </row>
    <row r="118" spans="6:13" x14ac:dyDescent="0.25">
      <c r="F118" t="s">
        <v>337</v>
      </c>
      <c r="G118" s="20">
        <v>12010.85</v>
      </c>
      <c r="H118" s="5">
        <v>45363.041527777779</v>
      </c>
      <c r="I118"/>
      <c r="J118" t="s">
        <v>338</v>
      </c>
      <c r="K118" s="20">
        <v>12010.85</v>
      </c>
      <c r="L118" s="20">
        <v>0</v>
      </c>
      <c r="M118" s="5">
        <v>45363</v>
      </c>
    </row>
    <row r="119" spans="6:13" x14ac:dyDescent="0.25">
      <c r="F119" t="s">
        <v>339</v>
      </c>
      <c r="G119" s="20">
        <v>453.44</v>
      </c>
      <c r="H119" s="5">
        <v>45363.168356481481</v>
      </c>
      <c r="I119"/>
      <c r="J119" t="s">
        <v>340</v>
      </c>
      <c r="K119" s="20">
        <v>453.44</v>
      </c>
      <c r="L119" s="20">
        <v>0</v>
      </c>
      <c r="M119" s="5">
        <v>45363</v>
      </c>
    </row>
    <row r="120" spans="6:13" x14ac:dyDescent="0.25">
      <c r="F120" t="s">
        <v>341</v>
      </c>
      <c r="G120" s="20">
        <v>4914.2299999999996</v>
      </c>
      <c r="H120" s="5">
        <v>45364.683287037034</v>
      </c>
      <c r="I120"/>
      <c r="J120" t="s">
        <v>342</v>
      </c>
      <c r="K120" s="20">
        <v>4914.2299999999996</v>
      </c>
      <c r="L120" s="20">
        <v>0</v>
      </c>
      <c r="M120" s="5">
        <v>45364</v>
      </c>
    </row>
    <row r="121" spans="6:13" x14ac:dyDescent="0.25">
      <c r="F121" t="s">
        <v>343</v>
      </c>
      <c r="G121" s="20">
        <v>902.78</v>
      </c>
      <c r="H121" s="5">
        <v>45364.688368055555</v>
      </c>
      <c r="I121"/>
      <c r="J121" t="s">
        <v>189</v>
      </c>
      <c r="K121" s="20">
        <v>902.78</v>
      </c>
      <c r="L121" s="20">
        <v>0</v>
      </c>
      <c r="M121" s="5">
        <v>45364</v>
      </c>
    </row>
    <row r="122" spans="6:13" x14ac:dyDescent="0.25">
      <c r="F122" t="s">
        <v>344</v>
      </c>
      <c r="G122" s="20">
        <v>895.07</v>
      </c>
      <c r="H122" s="5">
        <v>45364.690324074072</v>
      </c>
      <c r="I122"/>
      <c r="J122" t="s">
        <v>187</v>
      </c>
      <c r="K122" s="20">
        <v>895.07</v>
      </c>
      <c r="L122" s="20">
        <v>0</v>
      </c>
      <c r="M122" s="5">
        <v>45364</v>
      </c>
    </row>
    <row r="123" spans="6:13" x14ac:dyDescent="0.25">
      <c r="F123" t="s">
        <v>345</v>
      </c>
      <c r="G123" s="20">
        <v>205.04</v>
      </c>
      <c r="H123" s="5">
        <v>45364.691689814812</v>
      </c>
      <c r="I123"/>
      <c r="J123" t="s">
        <v>252</v>
      </c>
      <c r="K123" s="20">
        <v>205.04</v>
      </c>
      <c r="L123" s="20">
        <v>0</v>
      </c>
      <c r="M123" s="5">
        <v>45364</v>
      </c>
    </row>
    <row r="124" spans="6:13" x14ac:dyDescent="0.25">
      <c r="F124"/>
      <c r="G124" s="20">
        <v>0</v>
      </c>
      <c r="H124" s="5">
        <v>45369</v>
      </c>
      <c r="I124"/>
      <c r="J124" t="s">
        <v>346</v>
      </c>
      <c r="K124" s="20">
        <v>0</v>
      </c>
      <c r="L124" s="20">
        <v>0</v>
      </c>
      <c r="M124" s="5">
        <v>45369</v>
      </c>
    </row>
    <row r="125" spans="6:13" x14ac:dyDescent="0.25">
      <c r="F125" t="s">
        <v>347</v>
      </c>
      <c r="G125" s="20">
        <v>140</v>
      </c>
      <c r="H125" s="5">
        <v>45369.171493055554</v>
      </c>
      <c r="I125"/>
      <c r="J125" t="s">
        <v>348</v>
      </c>
      <c r="K125" s="20">
        <v>140</v>
      </c>
      <c r="L125" s="20">
        <v>0</v>
      </c>
      <c r="M125" s="5">
        <v>45369</v>
      </c>
    </row>
    <row r="126" spans="6:13" x14ac:dyDescent="0.25">
      <c r="F126" t="s">
        <v>349</v>
      </c>
      <c r="G126" s="20">
        <v>495.37</v>
      </c>
      <c r="H126" s="5">
        <v>45369.622708333336</v>
      </c>
      <c r="I126"/>
      <c r="J126" t="s">
        <v>350</v>
      </c>
      <c r="K126" s="20">
        <v>495.37</v>
      </c>
      <c r="L126" s="20">
        <v>0</v>
      </c>
      <c r="M126" s="5">
        <v>45369</v>
      </c>
    </row>
    <row r="127" spans="6:13" x14ac:dyDescent="0.25">
      <c r="F127" t="s">
        <v>351</v>
      </c>
      <c r="G127" s="20">
        <v>69.98</v>
      </c>
      <c r="H127" s="5">
        <v>45369.623020833336</v>
      </c>
      <c r="I127"/>
      <c r="J127" t="s">
        <v>352</v>
      </c>
      <c r="K127" s="20">
        <v>69.98</v>
      </c>
      <c r="L127" s="20">
        <v>0</v>
      </c>
      <c r="M127" s="5">
        <v>45369</v>
      </c>
    </row>
    <row r="128" spans="6:13" x14ac:dyDescent="0.25">
      <c r="F128" t="s">
        <v>353</v>
      </c>
      <c r="G128" s="20">
        <v>170.08</v>
      </c>
      <c r="H128" s="5">
        <v>45369.624039351853</v>
      </c>
      <c r="I128"/>
      <c r="J128" t="s">
        <v>252</v>
      </c>
      <c r="K128" s="20">
        <v>170.08</v>
      </c>
      <c r="L128" s="20">
        <v>0</v>
      </c>
      <c r="M128" s="5">
        <v>45369</v>
      </c>
    </row>
    <row r="129" spans="6:13" x14ac:dyDescent="0.25">
      <c r="F129" t="s">
        <v>354</v>
      </c>
      <c r="G129" s="20">
        <v>486.32</v>
      </c>
      <c r="H129" s="5">
        <v>45369.62703703704</v>
      </c>
      <c r="I129"/>
      <c r="J129" t="s">
        <v>355</v>
      </c>
      <c r="K129" s="20">
        <v>486.32</v>
      </c>
      <c r="L129" s="20">
        <v>0</v>
      </c>
      <c r="M129" s="5">
        <v>45369</v>
      </c>
    </row>
    <row r="130" spans="6:13" x14ac:dyDescent="0.25">
      <c r="F130" t="s">
        <v>356</v>
      </c>
      <c r="G130" s="20">
        <v>609.98</v>
      </c>
      <c r="H130" s="5">
        <v>45370.168935185182</v>
      </c>
      <c r="I130"/>
      <c r="J130" t="s">
        <v>357</v>
      </c>
      <c r="K130" s="20">
        <v>609.98</v>
      </c>
      <c r="L130" s="20">
        <v>0</v>
      </c>
      <c r="M130" s="5">
        <v>45370</v>
      </c>
    </row>
    <row r="131" spans="6:13" x14ac:dyDescent="0.25">
      <c r="F131" t="s">
        <v>358</v>
      </c>
      <c r="G131" s="20">
        <v>3468.94</v>
      </c>
      <c r="H131" s="5">
        <v>45373.526041666664</v>
      </c>
      <c r="I131"/>
      <c r="J131" t="s">
        <v>359</v>
      </c>
      <c r="K131" s="20">
        <v>3468.94</v>
      </c>
      <c r="L131" s="20">
        <v>0</v>
      </c>
      <c r="M131" s="5">
        <v>45373</v>
      </c>
    </row>
    <row r="132" spans="6:13" x14ac:dyDescent="0.25">
      <c r="F132" t="s">
        <v>360</v>
      </c>
      <c r="G132" s="20">
        <v>2008.44</v>
      </c>
      <c r="H132" s="5">
        <v>45373.526377314818</v>
      </c>
      <c r="I132"/>
      <c r="J132" t="s">
        <v>361</v>
      </c>
      <c r="K132" s="20">
        <v>2008.44</v>
      </c>
      <c r="L132" s="20">
        <v>0</v>
      </c>
      <c r="M132" s="5">
        <v>45373</v>
      </c>
    </row>
    <row r="133" spans="6:13" x14ac:dyDescent="0.25">
      <c r="F133" t="s">
        <v>362</v>
      </c>
      <c r="G133" s="20">
        <v>270.83999999999997</v>
      </c>
      <c r="H133" s="5">
        <v>45373.527175925927</v>
      </c>
      <c r="I133"/>
      <c r="J133" t="s">
        <v>363</v>
      </c>
      <c r="K133" s="20">
        <v>270.83999999999997</v>
      </c>
      <c r="L133" s="20">
        <v>0</v>
      </c>
      <c r="M133" s="5">
        <v>45373</v>
      </c>
    </row>
    <row r="134" spans="6:13" x14ac:dyDescent="0.25">
      <c r="F134" t="s">
        <v>364</v>
      </c>
      <c r="G134" s="20">
        <v>267.49</v>
      </c>
      <c r="H134" s="5">
        <v>45373.537893518522</v>
      </c>
      <c r="I134"/>
      <c r="J134" t="s">
        <v>365</v>
      </c>
      <c r="K134" s="20">
        <v>267.49</v>
      </c>
      <c r="L134" s="20">
        <v>0</v>
      </c>
      <c r="M134" s="5">
        <v>45373</v>
      </c>
    </row>
    <row r="135" spans="6:13" x14ac:dyDescent="0.25">
      <c r="F135" t="s">
        <v>366</v>
      </c>
      <c r="G135" s="20">
        <v>1702.44</v>
      </c>
      <c r="H135" s="5">
        <v>45373.546307870369</v>
      </c>
      <c r="I135"/>
      <c r="J135" t="s">
        <v>367</v>
      </c>
      <c r="K135" s="20">
        <v>1702.44</v>
      </c>
      <c r="L135" s="20">
        <v>0</v>
      </c>
      <c r="M135" s="5">
        <v>45373</v>
      </c>
    </row>
    <row r="136" spans="6:13" x14ac:dyDescent="0.25">
      <c r="F136" t="s">
        <v>368</v>
      </c>
      <c r="G136" s="20">
        <v>3979.91</v>
      </c>
      <c r="H136" s="5">
        <v>45373.546643518515</v>
      </c>
      <c r="I136"/>
      <c r="J136" t="s">
        <v>369</v>
      </c>
      <c r="K136" s="20">
        <v>3979.91</v>
      </c>
      <c r="L136" s="20">
        <v>0</v>
      </c>
      <c r="M136" s="5">
        <v>45373</v>
      </c>
    </row>
    <row r="137" spans="6:13" x14ac:dyDescent="0.25">
      <c r="F137" t="s">
        <v>370</v>
      </c>
      <c r="G137" s="20">
        <v>1448.84</v>
      </c>
      <c r="H137" s="5">
        <v>45373.554745370369</v>
      </c>
      <c r="I137"/>
      <c r="J137" t="s">
        <v>187</v>
      </c>
      <c r="K137" s="20">
        <v>1448.84</v>
      </c>
      <c r="L137" s="20">
        <v>0</v>
      </c>
      <c r="M137" s="5">
        <v>45373</v>
      </c>
    </row>
    <row r="138" spans="6:13" x14ac:dyDescent="0.25">
      <c r="F138" t="s">
        <v>371</v>
      </c>
      <c r="G138" s="20">
        <v>481.28</v>
      </c>
      <c r="H138" s="5">
        <v>45373.556157407409</v>
      </c>
      <c r="I138"/>
      <c r="J138" t="s">
        <v>372</v>
      </c>
      <c r="K138" s="20">
        <v>481.28</v>
      </c>
      <c r="L138" s="20">
        <v>0</v>
      </c>
      <c r="M138" s="5">
        <v>45373</v>
      </c>
    </row>
    <row r="139" spans="6:13" x14ac:dyDescent="0.25">
      <c r="F139" t="s">
        <v>373</v>
      </c>
      <c r="G139" s="20">
        <v>333.95</v>
      </c>
      <c r="H139" s="5">
        <v>45373.556527777779</v>
      </c>
      <c r="I139"/>
      <c r="J139" t="s">
        <v>374</v>
      </c>
      <c r="K139" s="20">
        <v>333.95</v>
      </c>
      <c r="L139" s="20">
        <v>0</v>
      </c>
      <c r="M139" s="5">
        <v>45373</v>
      </c>
    </row>
    <row r="140" spans="6:13" x14ac:dyDescent="0.25">
      <c r="F140" t="s">
        <v>375</v>
      </c>
      <c r="G140" s="20">
        <v>478.09</v>
      </c>
      <c r="H140" s="5">
        <v>45373.55673611111</v>
      </c>
      <c r="I140"/>
      <c r="J140" t="s">
        <v>376</v>
      </c>
      <c r="K140" s="20">
        <v>478.09</v>
      </c>
      <c r="L140" s="20">
        <v>0</v>
      </c>
      <c r="M140" s="5">
        <v>45373</v>
      </c>
    </row>
    <row r="141" spans="6:13" x14ac:dyDescent="0.25">
      <c r="F141" t="s">
        <v>377</v>
      </c>
      <c r="G141" s="20">
        <v>727.91</v>
      </c>
      <c r="H141" s="5">
        <v>45373.557060185187</v>
      </c>
      <c r="I141"/>
      <c r="J141" t="s">
        <v>378</v>
      </c>
      <c r="K141" s="20">
        <v>727.91</v>
      </c>
      <c r="L141" s="20">
        <v>0</v>
      </c>
      <c r="M141" s="5">
        <v>45373</v>
      </c>
    </row>
    <row r="142" spans="6:13" x14ac:dyDescent="0.25">
      <c r="F142" t="s">
        <v>379</v>
      </c>
      <c r="G142" s="20">
        <v>1021.67</v>
      </c>
      <c r="H142" s="5">
        <v>45373.557268518518</v>
      </c>
      <c r="I142"/>
      <c r="J142" t="s">
        <v>380</v>
      </c>
      <c r="K142" s="20">
        <v>1021.67</v>
      </c>
      <c r="L142" s="20">
        <v>0</v>
      </c>
      <c r="M142" s="5">
        <v>45373</v>
      </c>
    </row>
    <row r="143" spans="6:13" x14ac:dyDescent="0.25">
      <c r="F143" t="s">
        <v>381</v>
      </c>
      <c r="G143" s="20">
        <v>737.21</v>
      </c>
      <c r="H143" s="5">
        <v>45373.557615740741</v>
      </c>
      <c r="I143"/>
      <c r="J143" t="s">
        <v>382</v>
      </c>
      <c r="K143" s="20">
        <v>737.21</v>
      </c>
      <c r="L143" s="20">
        <v>0</v>
      </c>
      <c r="M143" s="5">
        <v>45373</v>
      </c>
    </row>
    <row r="144" spans="6:13" x14ac:dyDescent="0.25">
      <c r="F144" t="s">
        <v>383</v>
      </c>
      <c r="G144" s="20">
        <v>209.76</v>
      </c>
      <c r="H144" s="5">
        <v>45373.557847222219</v>
      </c>
      <c r="I144"/>
      <c r="J144" t="s">
        <v>384</v>
      </c>
      <c r="K144" s="20">
        <v>209.76</v>
      </c>
      <c r="L144" s="20">
        <v>0</v>
      </c>
      <c r="M144" s="5">
        <v>45373</v>
      </c>
    </row>
    <row r="145" spans="6:13" x14ac:dyDescent="0.25">
      <c r="F145" t="s">
        <v>385</v>
      </c>
      <c r="G145" s="20">
        <v>222.34</v>
      </c>
      <c r="H145" s="5">
        <v>45373.55810185185</v>
      </c>
      <c r="I145"/>
      <c r="J145" t="s">
        <v>386</v>
      </c>
      <c r="K145" s="20">
        <v>222.34</v>
      </c>
      <c r="L145" s="20">
        <v>0</v>
      </c>
      <c r="M145" s="5">
        <v>45373</v>
      </c>
    </row>
    <row r="146" spans="6:13" x14ac:dyDescent="0.25">
      <c r="F146" t="s">
        <v>387</v>
      </c>
      <c r="G146" s="20">
        <v>309.51</v>
      </c>
      <c r="H146" s="5">
        <v>45373.558333333334</v>
      </c>
      <c r="I146"/>
      <c r="J146" t="s">
        <v>388</v>
      </c>
      <c r="K146" s="20">
        <v>309.51</v>
      </c>
      <c r="L146" s="20">
        <v>0</v>
      </c>
      <c r="M146" s="5">
        <v>45373</v>
      </c>
    </row>
    <row r="147" spans="6:13" x14ac:dyDescent="0.25">
      <c r="F147" t="s">
        <v>389</v>
      </c>
      <c r="G147" s="20">
        <v>607.64</v>
      </c>
      <c r="H147" s="5">
        <v>45373.558645833335</v>
      </c>
      <c r="I147"/>
      <c r="J147" t="s">
        <v>390</v>
      </c>
      <c r="K147" s="20">
        <v>607.64</v>
      </c>
      <c r="L147" s="20">
        <v>0</v>
      </c>
      <c r="M147" s="5">
        <v>45373</v>
      </c>
    </row>
    <row r="148" spans="6:13" x14ac:dyDescent="0.25">
      <c r="F148" t="s">
        <v>391</v>
      </c>
      <c r="G148" s="20">
        <v>830.78</v>
      </c>
      <c r="H148" s="5">
        <v>45373.559479166666</v>
      </c>
      <c r="I148"/>
      <c r="J148" t="s">
        <v>392</v>
      </c>
      <c r="K148" s="20">
        <v>830.78</v>
      </c>
      <c r="L148" s="20">
        <v>0</v>
      </c>
      <c r="M148" s="5">
        <v>45373</v>
      </c>
    </row>
    <row r="149" spans="6:13" x14ac:dyDescent="0.25">
      <c r="F149" t="s">
        <v>393</v>
      </c>
      <c r="G149" s="20">
        <v>1695.42</v>
      </c>
      <c r="H149" s="5">
        <v>45373.55978009259</v>
      </c>
      <c r="I149"/>
      <c r="J149" t="s">
        <v>273</v>
      </c>
      <c r="K149" s="20">
        <v>1695.42</v>
      </c>
      <c r="L149" s="20">
        <v>0</v>
      </c>
      <c r="M149" s="5">
        <v>45373</v>
      </c>
    </row>
    <row r="150" spans="6:13" x14ac:dyDescent="0.25">
      <c r="F150" t="s">
        <v>394</v>
      </c>
      <c r="G150" s="20">
        <v>2534.12</v>
      </c>
      <c r="H150" s="5">
        <v>45373.564976851849</v>
      </c>
      <c r="I150"/>
      <c r="J150" t="s">
        <v>189</v>
      </c>
      <c r="K150" s="20">
        <v>2534.12</v>
      </c>
      <c r="L150" s="20">
        <v>0</v>
      </c>
      <c r="M150" s="5">
        <v>45373</v>
      </c>
    </row>
    <row r="151" spans="6:13" x14ac:dyDescent="0.25">
      <c r="F151" t="s">
        <v>395</v>
      </c>
      <c r="G151" s="20">
        <v>2343.88</v>
      </c>
      <c r="H151" s="5">
        <v>45373.567245370374</v>
      </c>
      <c r="I151"/>
      <c r="J151" t="s">
        <v>228</v>
      </c>
      <c r="K151" s="20">
        <v>2343.88</v>
      </c>
      <c r="L151" s="20">
        <v>0</v>
      </c>
      <c r="M151" s="5">
        <v>45373</v>
      </c>
    </row>
    <row r="152" spans="6:13" x14ac:dyDescent="0.25">
      <c r="F152" t="s">
        <v>396</v>
      </c>
      <c r="G152" s="20">
        <v>41603.99</v>
      </c>
      <c r="H152" s="5">
        <v>45373.587604166663</v>
      </c>
      <c r="I152"/>
      <c r="J152" t="s">
        <v>221</v>
      </c>
      <c r="K152" s="20">
        <v>41603.99</v>
      </c>
      <c r="L152" s="20">
        <v>0</v>
      </c>
      <c r="M152" s="5">
        <v>45373</v>
      </c>
    </row>
    <row r="153" spans="6:13" x14ac:dyDescent="0.25">
      <c r="F153" t="s">
        <v>397</v>
      </c>
      <c r="G153" s="20">
        <v>13174.75</v>
      </c>
      <c r="H153" s="5">
        <v>45373.605312500003</v>
      </c>
      <c r="I153"/>
      <c r="J153" t="s">
        <v>398</v>
      </c>
      <c r="K153" s="20">
        <v>13174.75</v>
      </c>
      <c r="L153" s="20">
        <v>0</v>
      </c>
      <c r="M153" s="5">
        <v>45373</v>
      </c>
    </row>
    <row r="154" spans="6:13" x14ac:dyDescent="0.25">
      <c r="F154" t="s">
        <v>399</v>
      </c>
      <c r="G154" s="20">
        <v>9867.64</v>
      </c>
      <c r="H154" s="5">
        <v>45373.612083333333</v>
      </c>
      <c r="I154"/>
      <c r="J154" t="s">
        <v>221</v>
      </c>
      <c r="K154" s="20">
        <v>9867.64</v>
      </c>
      <c r="L154" s="20">
        <v>0</v>
      </c>
      <c r="M154" s="5">
        <v>45373</v>
      </c>
    </row>
    <row r="155" spans="6:13" x14ac:dyDescent="0.25">
      <c r="F155" t="s">
        <v>400</v>
      </c>
      <c r="G155" s="20">
        <v>1771.65</v>
      </c>
      <c r="H155" s="5">
        <v>45373.618634259263</v>
      </c>
      <c r="I155"/>
      <c r="J155" t="s">
        <v>401</v>
      </c>
      <c r="K155" s="20">
        <v>1771.65</v>
      </c>
      <c r="L155" s="20">
        <v>0</v>
      </c>
      <c r="M155" s="5">
        <v>45373</v>
      </c>
    </row>
    <row r="156" spans="6:13" x14ac:dyDescent="0.25">
      <c r="F156" t="s">
        <v>402</v>
      </c>
      <c r="G156" s="20">
        <v>9670.07</v>
      </c>
      <c r="H156" s="5">
        <v>45373.632685185185</v>
      </c>
      <c r="I156"/>
      <c r="J156" t="s">
        <v>403</v>
      </c>
      <c r="K156" s="20">
        <v>9670.07</v>
      </c>
      <c r="L156" s="20">
        <v>0</v>
      </c>
      <c r="M156" s="5">
        <v>45373</v>
      </c>
    </row>
    <row r="157" spans="6:13" x14ac:dyDescent="0.25">
      <c r="F157" t="s">
        <v>404</v>
      </c>
      <c r="G157" s="20">
        <v>2876.44</v>
      </c>
      <c r="H157" s="5">
        <v>45373.698645833334</v>
      </c>
      <c r="I157"/>
      <c r="J157" t="s">
        <v>405</v>
      </c>
      <c r="K157" s="20">
        <v>2876.44</v>
      </c>
      <c r="L157" s="20">
        <v>0</v>
      </c>
      <c r="M157" s="5">
        <v>45373</v>
      </c>
    </row>
    <row r="158" spans="6:13" x14ac:dyDescent="0.25">
      <c r="F158" t="s">
        <v>406</v>
      </c>
      <c r="G158" s="20">
        <v>107.21</v>
      </c>
      <c r="H158" s="5">
        <v>45373.699386574073</v>
      </c>
      <c r="I158"/>
      <c r="J158" t="s">
        <v>407</v>
      </c>
      <c r="K158" s="20">
        <v>107.21</v>
      </c>
      <c r="L158" s="20">
        <v>0</v>
      </c>
      <c r="M158" s="5">
        <v>45373</v>
      </c>
    </row>
    <row r="159" spans="6:13" x14ac:dyDescent="0.25">
      <c r="F159" t="s">
        <v>408</v>
      </c>
      <c r="G159" s="20">
        <v>35</v>
      </c>
      <c r="H159" s="5">
        <v>45373.699803240743</v>
      </c>
      <c r="I159"/>
      <c r="J159" t="s">
        <v>409</v>
      </c>
      <c r="K159" s="20">
        <v>35</v>
      </c>
      <c r="L159" s="20">
        <v>0</v>
      </c>
      <c r="M159" s="5">
        <v>45373</v>
      </c>
    </row>
    <row r="160" spans="6:13" x14ac:dyDescent="0.25">
      <c r="F160" t="s">
        <v>410</v>
      </c>
      <c r="G160" s="20">
        <v>4467.07</v>
      </c>
      <c r="H160" s="5">
        <v>45373.700787037036</v>
      </c>
      <c r="I160"/>
      <c r="J160" t="s">
        <v>411</v>
      </c>
      <c r="K160" s="20">
        <v>4467.07</v>
      </c>
      <c r="L160" s="20">
        <v>0</v>
      </c>
      <c r="M160" s="5">
        <v>45373</v>
      </c>
    </row>
    <row r="161" spans="6:13" x14ac:dyDescent="0.25">
      <c r="F161" t="s">
        <v>412</v>
      </c>
      <c r="G161" s="20">
        <v>2565.17</v>
      </c>
      <c r="H161" s="5">
        <v>45376.757349537038</v>
      </c>
      <c r="I161"/>
      <c r="J161" t="s">
        <v>413</v>
      </c>
      <c r="K161" s="20">
        <v>2565.17</v>
      </c>
      <c r="L161" s="20">
        <v>0</v>
      </c>
      <c r="M161" s="5">
        <v>45376</v>
      </c>
    </row>
    <row r="162" spans="6:13" x14ac:dyDescent="0.25">
      <c r="F162" t="s">
        <v>414</v>
      </c>
      <c r="G162" s="20">
        <v>250.08</v>
      </c>
      <c r="H162" s="5">
        <v>45376.758032407408</v>
      </c>
      <c r="I162"/>
      <c r="J162" t="s">
        <v>252</v>
      </c>
      <c r="K162" s="20">
        <v>250.08</v>
      </c>
      <c r="L162" s="20">
        <v>0</v>
      </c>
      <c r="M162" s="5">
        <v>45376</v>
      </c>
    </row>
    <row r="163" spans="6:13" x14ac:dyDescent="0.25">
      <c r="F163" t="s">
        <v>415</v>
      </c>
      <c r="G163" s="20">
        <v>756.61</v>
      </c>
      <c r="H163" s="5">
        <v>45377.169027777774</v>
      </c>
      <c r="I163"/>
      <c r="J163" t="s">
        <v>416</v>
      </c>
      <c r="K163" s="20">
        <v>756.61</v>
      </c>
      <c r="L163" s="20">
        <v>0</v>
      </c>
      <c r="M163" s="5">
        <v>45377</v>
      </c>
    </row>
    <row r="164" spans="6:13" x14ac:dyDescent="0.25">
      <c r="F164" t="s">
        <v>417</v>
      </c>
      <c r="G164" s="20">
        <v>121.75</v>
      </c>
      <c r="H164" s="5">
        <v>45379.687962962962</v>
      </c>
      <c r="I164"/>
      <c r="J164" t="s">
        <v>418</v>
      </c>
      <c r="K164" s="20">
        <v>121.75</v>
      </c>
      <c r="L164" s="20">
        <v>0</v>
      </c>
      <c r="M164" s="5">
        <v>45379</v>
      </c>
    </row>
    <row r="165" spans="6:13" x14ac:dyDescent="0.25">
      <c r="F165" t="s">
        <v>429</v>
      </c>
      <c r="G165" s="20">
        <v>1764.86</v>
      </c>
      <c r="H165" s="5">
        <v>45384.16777777778</v>
      </c>
      <c r="I165"/>
      <c r="J165" t="s">
        <v>430</v>
      </c>
      <c r="K165" s="20">
        <v>1764.86</v>
      </c>
      <c r="L165" s="20">
        <v>0</v>
      </c>
      <c r="M165" s="5">
        <v>45384</v>
      </c>
    </row>
    <row r="166" spans="6:13" x14ac:dyDescent="0.25">
      <c r="F166" t="s">
        <v>431</v>
      </c>
      <c r="G166" s="20">
        <v>37.46</v>
      </c>
      <c r="H166" s="5">
        <v>45386.171273148146</v>
      </c>
      <c r="I166"/>
      <c r="J166" t="s">
        <v>432</v>
      </c>
      <c r="K166" s="20">
        <v>37.46</v>
      </c>
      <c r="L166" s="20">
        <v>0</v>
      </c>
      <c r="M166" s="5">
        <v>45386</v>
      </c>
    </row>
    <row r="167" spans="6:13" x14ac:dyDescent="0.25">
      <c r="F167" t="s">
        <v>433</v>
      </c>
      <c r="G167" s="20">
        <v>1226.54</v>
      </c>
      <c r="H167" s="5">
        <v>45391.168668981481</v>
      </c>
      <c r="I167"/>
      <c r="J167" t="s">
        <v>434</v>
      </c>
      <c r="K167" s="20">
        <v>1226.54</v>
      </c>
      <c r="L167" s="20">
        <v>0</v>
      </c>
      <c r="M167" s="5">
        <v>45391</v>
      </c>
    </row>
    <row r="168" spans="6:13" x14ac:dyDescent="0.25">
      <c r="F168" t="s">
        <v>435</v>
      </c>
      <c r="G168" s="20">
        <v>12800</v>
      </c>
      <c r="H168" s="5">
        <v>45393.628125000003</v>
      </c>
      <c r="I168"/>
      <c r="J168" t="s">
        <v>436</v>
      </c>
      <c r="K168" s="20">
        <v>12800</v>
      </c>
      <c r="L168" s="20">
        <v>0</v>
      </c>
      <c r="M168" s="5">
        <v>45393</v>
      </c>
    </row>
    <row r="169" spans="6:13" x14ac:dyDescent="0.25">
      <c r="F169" t="s">
        <v>437</v>
      </c>
      <c r="G169" s="20">
        <v>200</v>
      </c>
      <c r="H169" s="5">
        <v>45393.714641203704</v>
      </c>
      <c r="I169"/>
      <c r="J169" t="s">
        <v>438</v>
      </c>
      <c r="K169" s="20">
        <v>200</v>
      </c>
      <c r="L169" s="20">
        <v>0</v>
      </c>
      <c r="M169" s="5">
        <v>45393</v>
      </c>
    </row>
    <row r="170" spans="6:13" x14ac:dyDescent="0.25">
      <c r="F170" t="s">
        <v>439</v>
      </c>
      <c r="G170" s="20">
        <v>4746.66</v>
      </c>
      <c r="H170" s="5">
        <v>45393.714988425927</v>
      </c>
      <c r="I170"/>
      <c r="J170" t="s">
        <v>440</v>
      </c>
      <c r="K170" s="20">
        <v>4746.66</v>
      </c>
      <c r="L170" s="20">
        <v>0</v>
      </c>
      <c r="M170" s="5">
        <v>45393</v>
      </c>
    </row>
    <row r="171" spans="6:13" x14ac:dyDescent="0.25">
      <c r="F171" t="s">
        <v>441</v>
      </c>
      <c r="G171" s="20">
        <v>1105.26</v>
      </c>
      <c r="H171" s="5">
        <v>45398.168981481482</v>
      </c>
      <c r="I171"/>
      <c r="J171" t="s">
        <v>442</v>
      </c>
      <c r="K171" s="20">
        <v>1105.26</v>
      </c>
      <c r="L171" s="20">
        <v>0</v>
      </c>
      <c r="M171" s="5">
        <v>45398</v>
      </c>
    </row>
    <row r="172" spans="6:13" x14ac:dyDescent="0.25">
      <c r="F172" t="s">
        <v>443</v>
      </c>
      <c r="G172" s="20">
        <v>69.739999999999995</v>
      </c>
      <c r="H172" s="5">
        <v>45404.666921296295</v>
      </c>
      <c r="I172"/>
      <c r="J172" t="s">
        <v>444</v>
      </c>
      <c r="K172" s="20">
        <v>69.739999999999995</v>
      </c>
      <c r="L172" s="20">
        <v>0</v>
      </c>
      <c r="M172" s="5">
        <v>45404</v>
      </c>
    </row>
    <row r="173" spans="6:13" x14ac:dyDescent="0.25">
      <c r="F173" t="s">
        <v>445</v>
      </c>
      <c r="G173" s="20">
        <v>505.19</v>
      </c>
      <c r="H173" s="5">
        <v>45404.667453703703</v>
      </c>
      <c r="I173"/>
      <c r="J173" t="s">
        <v>446</v>
      </c>
      <c r="K173" s="20">
        <v>505.19</v>
      </c>
      <c r="L173" s="20">
        <v>0</v>
      </c>
      <c r="M173" s="5">
        <v>45404</v>
      </c>
    </row>
    <row r="174" spans="6:13" x14ac:dyDescent="0.25">
      <c r="F174" t="s">
        <v>447</v>
      </c>
      <c r="G174" s="20">
        <v>538.47</v>
      </c>
      <c r="H174" s="5">
        <v>45404.668020833335</v>
      </c>
      <c r="I174"/>
      <c r="J174" t="s">
        <v>448</v>
      </c>
      <c r="K174" s="20">
        <v>538.47</v>
      </c>
      <c r="L174" s="20">
        <v>0</v>
      </c>
      <c r="M174" s="5">
        <v>45404</v>
      </c>
    </row>
    <row r="175" spans="6:13" x14ac:dyDescent="0.25">
      <c r="F175" t="s">
        <v>449</v>
      </c>
      <c r="G175" s="20">
        <v>298.35000000000002</v>
      </c>
      <c r="H175" s="5">
        <v>45404.668321759258</v>
      </c>
      <c r="I175"/>
      <c r="J175" t="s">
        <v>450</v>
      </c>
      <c r="K175" s="20">
        <v>298.35000000000002</v>
      </c>
      <c r="L175" s="20">
        <v>0</v>
      </c>
      <c r="M175" s="5">
        <v>45404</v>
      </c>
    </row>
    <row r="176" spans="6:13" x14ac:dyDescent="0.25">
      <c r="F176" t="s">
        <v>451</v>
      </c>
      <c r="G176" s="20">
        <v>1799.15</v>
      </c>
      <c r="H176" s="5">
        <v>45404.668611111112</v>
      </c>
      <c r="I176"/>
      <c r="J176" t="s">
        <v>452</v>
      </c>
      <c r="K176" s="20">
        <v>1799.15</v>
      </c>
      <c r="L176" s="20">
        <v>17.95</v>
      </c>
      <c r="M176" s="5">
        <v>45404</v>
      </c>
    </row>
    <row r="177" spans="6:13" x14ac:dyDescent="0.25">
      <c r="F177" t="s">
        <v>453</v>
      </c>
      <c r="G177" s="20">
        <v>110.38</v>
      </c>
      <c r="H177" s="5">
        <v>45404.669166666667</v>
      </c>
      <c r="I177"/>
      <c r="J177" t="s">
        <v>454</v>
      </c>
      <c r="K177" s="20">
        <v>110.38</v>
      </c>
      <c r="L177" s="20">
        <v>1172.1400000000001</v>
      </c>
      <c r="M177" s="5">
        <v>45404</v>
      </c>
    </row>
    <row r="178" spans="6:13" x14ac:dyDescent="0.25">
      <c r="F178" t="s">
        <v>455</v>
      </c>
      <c r="G178" s="20">
        <v>186.95</v>
      </c>
      <c r="H178" s="5">
        <v>45404.670069444444</v>
      </c>
      <c r="I178"/>
      <c r="J178" t="s">
        <v>456</v>
      </c>
      <c r="K178" s="20">
        <v>186.95</v>
      </c>
      <c r="L178" s="20">
        <v>0</v>
      </c>
      <c r="M178" s="5">
        <v>45404</v>
      </c>
    </row>
    <row r="179" spans="6:13" x14ac:dyDescent="0.25">
      <c r="F179" t="s">
        <v>457</v>
      </c>
      <c r="G179" s="20">
        <v>442.34</v>
      </c>
      <c r="H179" s="5">
        <v>45404.670335648145</v>
      </c>
      <c r="I179"/>
      <c r="J179" t="s">
        <v>458</v>
      </c>
      <c r="K179" s="20">
        <v>442.34</v>
      </c>
      <c r="L179" s="20">
        <v>0</v>
      </c>
      <c r="M179" s="5">
        <v>45404</v>
      </c>
    </row>
    <row r="180" spans="6:13" x14ac:dyDescent="0.25">
      <c r="F180" t="s">
        <v>459</v>
      </c>
      <c r="G180" s="20">
        <v>350.94</v>
      </c>
      <c r="H180" s="5">
        <v>45404.670868055553</v>
      </c>
      <c r="I180"/>
      <c r="J180" t="s">
        <v>460</v>
      </c>
      <c r="K180" s="20">
        <v>350.94</v>
      </c>
      <c r="L180" s="20">
        <v>3908.49</v>
      </c>
      <c r="M180" s="5">
        <v>45404</v>
      </c>
    </row>
    <row r="181" spans="6:13" x14ac:dyDescent="0.25">
      <c r="F181" t="s">
        <v>461</v>
      </c>
      <c r="G181" s="20">
        <v>588.36</v>
      </c>
      <c r="H181" s="5">
        <v>45404.671099537038</v>
      </c>
      <c r="I181"/>
      <c r="J181" t="s">
        <v>462</v>
      </c>
      <c r="K181" s="20">
        <v>588.36</v>
      </c>
      <c r="L181" s="20">
        <v>0</v>
      </c>
      <c r="M181" s="5">
        <v>45404</v>
      </c>
    </row>
    <row r="182" spans="6:13" x14ac:dyDescent="0.25">
      <c r="F182" t="s">
        <v>463</v>
      </c>
      <c r="G182" s="20">
        <v>451.82</v>
      </c>
      <c r="H182" s="5">
        <v>45404.671319444446</v>
      </c>
      <c r="I182"/>
      <c r="J182" t="s">
        <v>464</v>
      </c>
      <c r="K182" s="20">
        <v>451.82</v>
      </c>
      <c r="L182" s="20">
        <v>0</v>
      </c>
      <c r="M182" s="5">
        <v>45404</v>
      </c>
    </row>
    <row r="183" spans="6:13" x14ac:dyDescent="0.25">
      <c r="F183" t="s">
        <v>465</v>
      </c>
      <c r="G183" s="20">
        <v>736.66</v>
      </c>
      <c r="H183" s="5">
        <v>45404.671539351853</v>
      </c>
      <c r="I183"/>
      <c r="J183" t="s">
        <v>466</v>
      </c>
      <c r="K183" s="20">
        <v>736.66</v>
      </c>
      <c r="L183" s="20">
        <v>0</v>
      </c>
      <c r="M183" s="5">
        <v>45404</v>
      </c>
    </row>
    <row r="184" spans="6:13" x14ac:dyDescent="0.25">
      <c r="F184" t="s">
        <v>467</v>
      </c>
      <c r="G184" s="20">
        <v>422.41</v>
      </c>
      <c r="H184" s="5">
        <v>45404.6718287037</v>
      </c>
      <c r="I184"/>
      <c r="J184" t="s">
        <v>468</v>
      </c>
      <c r="K184" s="20">
        <v>422.41</v>
      </c>
      <c r="L184" s="20">
        <v>0</v>
      </c>
      <c r="M184" s="5">
        <v>45404</v>
      </c>
    </row>
    <row r="185" spans="6:13" x14ac:dyDescent="0.25">
      <c r="F185" t="s">
        <v>469</v>
      </c>
      <c r="G185" s="20">
        <v>1837.01</v>
      </c>
      <c r="H185" s="5">
        <v>45404.672372685185</v>
      </c>
      <c r="I185"/>
      <c r="J185" t="s">
        <v>470</v>
      </c>
      <c r="K185" s="20">
        <v>1837.01</v>
      </c>
      <c r="L185" s="20">
        <v>0</v>
      </c>
      <c r="M185" s="5">
        <v>45404</v>
      </c>
    </row>
    <row r="186" spans="6:13" x14ac:dyDescent="0.25">
      <c r="F186" t="s">
        <v>471</v>
      </c>
      <c r="G186" s="20">
        <v>232.55</v>
      </c>
      <c r="H186" s="5">
        <v>45404.672650462962</v>
      </c>
      <c r="I186"/>
      <c r="J186" t="s">
        <v>472</v>
      </c>
      <c r="K186" s="20">
        <v>232.55</v>
      </c>
      <c r="L186" s="20">
        <v>0</v>
      </c>
      <c r="M186" s="5">
        <v>45404</v>
      </c>
    </row>
    <row r="187" spans="6:13" x14ac:dyDescent="0.25">
      <c r="F187" t="s">
        <v>473</v>
      </c>
      <c r="G187" s="20">
        <v>2122.19</v>
      </c>
      <c r="H187" s="5">
        <v>45405.167407407411</v>
      </c>
      <c r="I187"/>
      <c r="J187" t="s">
        <v>474</v>
      </c>
      <c r="K187" s="20">
        <v>2122.19</v>
      </c>
      <c r="L187" s="20">
        <v>0</v>
      </c>
      <c r="M187" s="5">
        <v>45405</v>
      </c>
    </row>
    <row r="188" spans="6:13" x14ac:dyDescent="0.25">
      <c r="F188" t="s">
        <v>475</v>
      </c>
      <c r="G188" s="20">
        <v>19.989999999999998</v>
      </c>
      <c r="H188" s="5">
        <v>45405.399097222224</v>
      </c>
      <c r="I188"/>
      <c r="J188" t="s">
        <v>444</v>
      </c>
      <c r="K188" s="20">
        <v>19.989999999999998</v>
      </c>
      <c r="L188" s="20">
        <v>0</v>
      </c>
      <c r="M188" s="5">
        <v>45405</v>
      </c>
    </row>
    <row r="189" spans="6:13" x14ac:dyDescent="0.25">
      <c r="F189" t="s">
        <v>476</v>
      </c>
      <c r="G189" s="20">
        <v>1652.9</v>
      </c>
      <c r="H189" s="5">
        <v>45407.486145833333</v>
      </c>
      <c r="I189"/>
      <c r="J189" t="s">
        <v>221</v>
      </c>
      <c r="K189" s="20">
        <v>1652.9</v>
      </c>
      <c r="L189" s="20">
        <v>0</v>
      </c>
      <c r="M189" s="5">
        <v>45407</v>
      </c>
    </row>
    <row r="190" spans="6:13" x14ac:dyDescent="0.25">
      <c r="F190" t="s">
        <v>477</v>
      </c>
      <c r="G190" s="20">
        <v>829.95</v>
      </c>
      <c r="H190" s="5">
        <v>45407.740208333336</v>
      </c>
      <c r="I190"/>
      <c r="J190" t="s">
        <v>418</v>
      </c>
      <c r="K190" s="20">
        <v>829.95</v>
      </c>
      <c r="L190" s="20">
        <v>0</v>
      </c>
      <c r="M190" s="5">
        <v>45407</v>
      </c>
    </row>
    <row r="191" spans="6:13" x14ac:dyDescent="0.25">
      <c r="F191"/>
      <c r="G191" s="20">
        <v>0</v>
      </c>
      <c r="H191" s="5">
        <v>45412</v>
      </c>
      <c r="I191"/>
      <c r="J191" t="s">
        <v>478</v>
      </c>
      <c r="K191" s="20">
        <v>0</v>
      </c>
      <c r="L191" s="20">
        <v>4951.7299999999996</v>
      </c>
      <c r="M191" s="5">
        <v>45412</v>
      </c>
    </row>
    <row r="192" spans="6:13" x14ac:dyDescent="0.25">
      <c r="F192" t="s">
        <v>479</v>
      </c>
      <c r="G192" s="20">
        <v>1395.52</v>
      </c>
      <c r="H192" s="5">
        <v>45412.169178240743</v>
      </c>
      <c r="I192"/>
      <c r="J192" t="s">
        <v>480</v>
      </c>
      <c r="K192" s="20">
        <v>1395.52</v>
      </c>
      <c r="L192" s="20">
        <v>0</v>
      </c>
      <c r="M192" s="5">
        <v>45412</v>
      </c>
    </row>
    <row r="193" spans="6:13" x14ac:dyDescent="0.25">
      <c r="F193" t="s">
        <v>481</v>
      </c>
      <c r="G193" s="20">
        <v>34690.99</v>
      </c>
      <c r="H193" s="5">
        <v>45412.437916666669</v>
      </c>
      <c r="I193"/>
      <c r="J193" t="s">
        <v>482</v>
      </c>
      <c r="K193" s="20">
        <v>34690.99</v>
      </c>
      <c r="L193" s="20">
        <v>0</v>
      </c>
      <c r="M193" s="5">
        <v>45412</v>
      </c>
    </row>
    <row r="194" spans="6:13" x14ac:dyDescent="0.25">
      <c r="F194" t="s">
        <v>483</v>
      </c>
      <c r="G194" s="20">
        <v>943.64</v>
      </c>
      <c r="H194" s="5">
        <v>45412.674375000002</v>
      </c>
      <c r="I194"/>
      <c r="J194" t="s">
        <v>484</v>
      </c>
      <c r="K194" s="20">
        <v>943.64</v>
      </c>
      <c r="L194" s="20">
        <v>0</v>
      </c>
      <c r="M194" s="5">
        <v>45412</v>
      </c>
    </row>
    <row r="195" spans="6:13" x14ac:dyDescent="0.25">
      <c r="F195" t="s">
        <v>485</v>
      </c>
      <c r="G195" s="20">
        <v>221.84</v>
      </c>
      <c r="H195" s="5">
        <v>45412.674641203703</v>
      </c>
      <c r="I195"/>
      <c r="J195" t="s">
        <v>486</v>
      </c>
      <c r="K195" s="20">
        <v>221.84</v>
      </c>
      <c r="L195" s="20">
        <v>0</v>
      </c>
      <c r="M195" s="5">
        <v>45412</v>
      </c>
    </row>
    <row r="196" spans="6:13" x14ac:dyDescent="0.25">
      <c r="F196" t="s">
        <v>487</v>
      </c>
      <c r="G196" s="20">
        <v>330.86</v>
      </c>
      <c r="H196" s="5">
        <v>45412.674849537034</v>
      </c>
      <c r="I196"/>
      <c r="J196" t="s">
        <v>488</v>
      </c>
      <c r="K196" s="20">
        <v>330.86</v>
      </c>
      <c r="L196" s="20">
        <v>0</v>
      </c>
      <c r="M196" s="5">
        <v>45412</v>
      </c>
    </row>
    <row r="197" spans="6:13" x14ac:dyDescent="0.25">
      <c r="F197" t="s">
        <v>489</v>
      </c>
      <c r="G197" s="20">
        <v>317.56</v>
      </c>
      <c r="H197" s="5">
        <v>45412.675057870372</v>
      </c>
      <c r="I197"/>
      <c r="J197" t="s">
        <v>490</v>
      </c>
      <c r="K197" s="20">
        <v>317.56</v>
      </c>
      <c r="L197" s="20">
        <v>0</v>
      </c>
      <c r="M197" s="5">
        <v>45412</v>
      </c>
    </row>
    <row r="198" spans="6:13" x14ac:dyDescent="0.25">
      <c r="F198" t="s">
        <v>500</v>
      </c>
      <c r="G198" s="20">
        <v>2871.98</v>
      </c>
      <c r="H198" s="5">
        <v>45414.44258101852</v>
      </c>
      <c r="I198" s="151"/>
      <c r="J198" t="s">
        <v>221</v>
      </c>
      <c r="K198" s="20">
        <v>2871.98</v>
      </c>
      <c r="L198" s="20">
        <v>0</v>
      </c>
      <c r="M198" s="5">
        <v>45414</v>
      </c>
    </row>
    <row r="199" spans="6:13" x14ac:dyDescent="0.25">
      <c r="F199" t="s">
        <v>501</v>
      </c>
      <c r="G199" s="20">
        <v>11014.44</v>
      </c>
      <c r="H199" s="5">
        <v>45414.445798611108</v>
      </c>
      <c r="I199" s="151"/>
      <c r="J199" t="s">
        <v>502</v>
      </c>
      <c r="K199" s="20">
        <v>11014.44</v>
      </c>
      <c r="L199" s="20">
        <v>0</v>
      </c>
      <c r="M199" s="5">
        <v>45414</v>
      </c>
    </row>
    <row r="200" spans="6:13" x14ac:dyDescent="0.25">
      <c r="F200" t="s">
        <v>503</v>
      </c>
      <c r="G200" s="20">
        <v>1366.26</v>
      </c>
      <c r="H200" s="5">
        <v>45414.446770833332</v>
      </c>
      <c r="I200" s="151"/>
      <c r="J200" t="s">
        <v>252</v>
      </c>
      <c r="K200" s="20">
        <v>1366.26</v>
      </c>
      <c r="L200" s="20">
        <v>0</v>
      </c>
      <c r="M200" s="5">
        <v>45414</v>
      </c>
    </row>
    <row r="201" spans="6:13" x14ac:dyDescent="0.25">
      <c r="F201" t="s">
        <v>504</v>
      </c>
      <c r="G201" s="20">
        <v>13097.27</v>
      </c>
      <c r="H201" s="5">
        <v>45414.454270833332</v>
      </c>
      <c r="I201" s="151"/>
      <c r="J201" t="s">
        <v>189</v>
      </c>
      <c r="K201" s="20">
        <v>13097.27</v>
      </c>
      <c r="L201" s="20">
        <v>0</v>
      </c>
      <c r="M201" s="5">
        <v>45414</v>
      </c>
    </row>
    <row r="202" spans="6:13" x14ac:dyDescent="0.25">
      <c r="F202" t="s">
        <v>505</v>
      </c>
      <c r="G202" s="20">
        <v>750</v>
      </c>
      <c r="H202" s="5">
        <v>45418.166273148148</v>
      </c>
      <c r="I202" s="151"/>
      <c r="J202" t="s">
        <v>506</v>
      </c>
      <c r="K202" s="20">
        <v>750</v>
      </c>
      <c r="L202" s="20">
        <v>0</v>
      </c>
      <c r="M202" s="5">
        <v>45418</v>
      </c>
    </row>
    <row r="203" spans="6:13" x14ac:dyDescent="0.25">
      <c r="F203" t="s">
        <v>507</v>
      </c>
      <c r="G203" s="20">
        <v>996</v>
      </c>
      <c r="H203" s="5">
        <v>45419.166064814817</v>
      </c>
      <c r="I203" s="151"/>
      <c r="J203" t="s">
        <v>508</v>
      </c>
      <c r="K203" s="20">
        <v>996</v>
      </c>
      <c r="L203" s="20">
        <v>0</v>
      </c>
      <c r="M203" s="5">
        <v>45419</v>
      </c>
    </row>
    <row r="204" spans="6:13" x14ac:dyDescent="0.25">
      <c r="F204" t="s">
        <v>509</v>
      </c>
      <c r="G204" s="20">
        <v>3005.05</v>
      </c>
      <c r="H204" s="5">
        <v>45419.732210648152</v>
      </c>
      <c r="I204" s="151"/>
      <c r="J204" t="s">
        <v>510</v>
      </c>
      <c r="K204" s="20">
        <v>3005.05</v>
      </c>
      <c r="L204" s="20">
        <v>0</v>
      </c>
      <c r="M204" s="5">
        <v>45419</v>
      </c>
    </row>
    <row r="205" spans="6:13" x14ac:dyDescent="0.25">
      <c r="F205" t="s">
        <v>511</v>
      </c>
      <c r="G205" s="20">
        <v>9494.41</v>
      </c>
      <c r="H205" s="5">
        <v>45419.73265046296</v>
      </c>
      <c r="I205" s="151"/>
      <c r="J205" t="s">
        <v>512</v>
      </c>
      <c r="K205" s="20">
        <v>9494.41</v>
      </c>
      <c r="L205" s="20">
        <v>0</v>
      </c>
      <c r="M205" s="5">
        <v>45419</v>
      </c>
    </row>
    <row r="206" spans="6:13" x14ac:dyDescent="0.25">
      <c r="F206" t="s">
        <v>513</v>
      </c>
      <c r="G206" s="20">
        <v>1043.6199999999999</v>
      </c>
      <c r="H206" s="5">
        <v>45426.166400462964</v>
      </c>
      <c r="I206" s="151"/>
      <c r="J206" t="s">
        <v>514</v>
      </c>
      <c r="K206" s="20">
        <v>1043.6199999999999</v>
      </c>
      <c r="L206" s="20">
        <v>0</v>
      </c>
      <c r="M206" s="5">
        <v>45426</v>
      </c>
    </row>
    <row r="207" spans="6:13" x14ac:dyDescent="0.25">
      <c r="F207" t="s">
        <v>515</v>
      </c>
      <c r="G207" s="20">
        <v>28.48</v>
      </c>
      <c r="H207" s="5">
        <v>45427.168611111112</v>
      </c>
      <c r="I207" s="151"/>
      <c r="J207" t="s">
        <v>516</v>
      </c>
      <c r="K207" s="20">
        <v>28.48</v>
      </c>
      <c r="L207" s="20">
        <v>0</v>
      </c>
      <c r="M207" s="5">
        <v>45427</v>
      </c>
    </row>
    <row r="208" spans="6:13" x14ac:dyDescent="0.25">
      <c r="F208" t="s">
        <v>517</v>
      </c>
      <c r="G208" s="20">
        <v>1301.43</v>
      </c>
      <c r="H208" s="5">
        <v>45427.580648148149</v>
      </c>
      <c r="I208" s="151"/>
      <c r="J208" t="s">
        <v>273</v>
      </c>
      <c r="K208" s="20">
        <v>1301.43</v>
      </c>
      <c r="L208" s="20">
        <v>0</v>
      </c>
      <c r="M208" s="5">
        <v>45427</v>
      </c>
    </row>
    <row r="209" spans="6:13" x14ac:dyDescent="0.25">
      <c r="F209" t="s">
        <v>518</v>
      </c>
      <c r="G209" s="20">
        <v>2974.12</v>
      </c>
      <c r="H209" s="5">
        <v>45427.593495370369</v>
      </c>
      <c r="I209" s="151"/>
      <c r="J209" t="s">
        <v>221</v>
      </c>
      <c r="K209" s="20">
        <v>2974.12</v>
      </c>
      <c r="L209" s="20">
        <v>0</v>
      </c>
      <c r="M209" s="5">
        <v>45427</v>
      </c>
    </row>
    <row r="210" spans="6:13" x14ac:dyDescent="0.25">
      <c r="F210" t="s">
        <v>519</v>
      </c>
      <c r="G210" s="20">
        <v>7589.46</v>
      </c>
      <c r="H210" s="5">
        <v>45427.596932870372</v>
      </c>
      <c r="I210" s="151"/>
      <c r="J210" t="s">
        <v>520</v>
      </c>
      <c r="K210" s="20">
        <v>7589.46</v>
      </c>
      <c r="L210" s="20">
        <v>0</v>
      </c>
      <c r="M210" s="5">
        <v>45427</v>
      </c>
    </row>
    <row r="211" spans="6:13" x14ac:dyDescent="0.25">
      <c r="F211"/>
      <c r="G211"/>
      <c r="H211" s="5"/>
      <c r="I211"/>
      <c r="J211" t="s">
        <v>327</v>
      </c>
      <c r="K211" s="20">
        <v>0</v>
      </c>
      <c r="L211" s="20">
        <v>896.52</v>
      </c>
      <c r="M211" s="5">
        <v>45427</v>
      </c>
    </row>
    <row r="212" spans="6:13" x14ac:dyDescent="0.25">
      <c r="F212" t="s">
        <v>521</v>
      </c>
      <c r="G212" s="20">
        <v>4500</v>
      </c>
      <c r="H212" s="5">
        <v>45428.560601851852</v>
      </c>
      <c r="I212" s="151"/>
      <c r="J212" t="s">
        <v>522</v>
      </c>
      <c r="K212" s="20">
        <v>4500</v>
      </c>
      <c r="L212" s="20"/>
      <c r="M212" s="5">
        <v>45428</v>
      </c>
    </row>
    <row r="213" spans="6:13" x14ac:dyDescent="0.25">
      <c r="F213" t="s">
        <v>523</v>
      </c>
      <c r="G213" s="20">
        <v>2164.5700000000002</v>
      </c>
      <c r="H213" s="5">
        <v>45433.172847222224</v>
      </c>
      <c r="I213" s="151"/>
      <c r="J213" t="s">
        <v>524</v>
      </c>
      <c r="K213" s="20">
        <v>2164.5700000000002</v>
      </c>
      <c r="L213" s="20">
        <v>0</v>
      </c>
      <c r="M213" s="5">
        <v>45433</v>
      </c>
    </row>
    <row r="214" spans="6:13" x14ac:dyDescent="0.25">
      <c r="F214" t="s">
        <v>525</v>
      </c>
      <c r="G214" s="20">
        <v>832.99</v>
      </c>
      <c r="H214" s="5">
        <v>45440.167164351849</v>
      </c>
      <c r="I214" s="151"/>
      <c r="J214" t="s">
        <v>526</v>
      </c>
      <c r="K214" s="20">
        <v>832.99</v>
      </c>
      <c r="L214" s="20">
        <v>0</v>
      </c>
      <c r="M214" s="5">
        <v>45440</v>
      </c>
    </row>
    <row r="215" spans="6:13" x14ac:dyDescent="0.25">
      <c r="F215" t="s">
        <v>527</v>
      </c>
      <c r="G215" s="20">
        <v>18996.560000000001</v>
      </c>
      <c r="H215" s="5">
        <v>45440.357222222221</v>
      </c>
      <c r="I215" s="151"/>
      <c r="J215" t="s">
        <v>512</v>
      </c>
      <c r="K215" s="20">
        <v>18996.560000000001</v>
      </c>
      <c r="L215" s="20">
        <v>0</v>
      </c>
      <c r="M215" s="5">
        <v>45440</v>
      </c>
    </row>
    <row r="216" spans="6:13" x14ac:dyDescent="0.25">
      <c r="F216" t="s">
        <v>528</v>
      </c>
      <c r="G216" s="20">
        <v>6000.97</v>
      </c>
      <c r="H216" s="5">
        <v>45440.357916666668</v>
      </c>
      <c r="I216" s="151"/>
      <c r="J216" t="s">
        <v>510</v>
      </c>
      <c r="K216" s="20">
        <v>6000.97</v>
      </c>
      <c r="L216" s="20">
        <v>0</v>
      </c>
      <c r="M216" s="5">
        <v>45440</v>
      </c>
    </row>
    <row r="217" spans="6:13" x14ac:dyDescent="0.25">
      <c r="F217" t="s">
        <v>529</v>
      </c>
      <c r="G217" s="20">
        <v>9514.98</v>
      </c>
      <c r="H217" s="5">
        <v>45441.680995370371</v>
      </c>
      <c r="I217" s="151"/>
      <c r="J217" t="s">
        <v>512</v>
      </c>
      <c r="K217" s="20">
        <v>9514.98</v>
      </c>
      <c r="L217" s="20">
        <v>0</v>
      </c>
      <c r="M217" s="5">
        <v>45441</v>
      </c>
    </row>
    <row r="218" spans="6:13" x14ac:dyDescent="0.25">
      <c r="F218" t="s">
        <v>530</v>
      </c>
      <c r="G218" s="20">
        <v>2946.24</v>
      </c>
      <c r="H218" s="5">
        <v>45441.689837962964</v>
      </c>
      <c r="I218" s="151"/>
      <c r="J218" t="s">
        <v>510</v>
      </c>
      <c r="K218" s="20">
        <v>2946.24</v>
      </c>
      <c r="L218" s="20">
        <v>0</v>
      </c>
      <c r="M218" s="5">
        <v>45441</v>
      </c>
    </row>
    <row r="219" spans="6:13" x14ac:dyDescent="0.25">
      <c r="F219" t="s">
        <v>531</v>
      </c>
      <c r="G219" s="20">
        <v>150</v>
      </c>
      <c r="H219" s="5">
        <v>45446.166273148148</v>
      </c>
      <c r="I219" s="151"/>
      <c r="J219" t="s">
        <v>532</v>
      </c>
      <c r="K219" s="20">
        <v>150</v>
      </c>
      <c r="L219" s="20">
        <v>0</v>
      </c>
      <c r="M219" s="5">
        <v>45446</v>
      </c>
    </row>
    <row r="220" spans="6:13" x14ac:dyDescent="0.25">
      <c r="F220" t="s">
        <v>533</v>
      </c>
      <c r="G220" s="20">
        <v>1674.59</v>
      </c>
      <c r="H220" s="5">
        <v>45447.166747685187</v>
      </c>
      <c r="I220" s="151"/>
      <c r="J220" t="s">
        <v>534</v>
      </c>
      <c r="K220" s="20">
        <v>1674.59</v>
      </c>
      <c r="L220" s="20">
        <v>0</v>
      </c>
      <c r="M220" s="5">
        <v>45447</v>
      </c>
    </row>
    <row r="221" spans="6:13" x14ac:dyDescent="0.25">
      <c r="F221" t="s">
        <v>543</v>
      </c>
      <c r="G221" s="20">
        <v>1748.3</v>
      </c>
      <c r="H221" s="5">
        <v>45454.166608796295</v>
      </c>
      <c r="I221"/>
      <c r="J221" t="s">
        <v>544</v>
      </c>
      <c r="K221" s="20">
        <v>1748.3</v>
      </c>
      <c r="L221" s="20">
        <v>0</v>
      </c>
      <c r="M221" s="5">
        <v>45454</v>
      </c>
    </row>
    <row r="222" spans="6:13" x14ac:dyDescent="0.25">
      <c r="F222" t="s">
        <v>545</v>
      </c>
      <c r="G222" s="20">
        <v>5352.29</v>
      </c>
      <c r="H222" s="5">
        <v>45457.706736111111</v>
      </c>
      <c r="I222"/>
      <c r="J222" t="s">
        <v>546</v>
      </c>
      <c r="K222" s="20">
        <v>5352.29</v>
      </c>
      <c r="L222" s="20">
        <v>0</v>
      </c>
      <c r="M222" s="5">
        <v>45457</v>
      </c>
    </row>
    <row r="223" spans="6:13" x14ac:dyDescent="0.25">
      <c r="F223" t="s">
        <v>547</v>
      </c>
      <c r="G223" s="20">
        <v>12438.51</v>
      </c>
      <c r="H223" s="5">
        <v>45457.708298611113</v>
      </c>
      <c r="I223"/>
      <c r="J223" t="s">
        <v>548</v>
      </c>
      <c r="K223" s="20">
        <v>12438.51</v>
      </c>
      <c r="L223" s="20">
        <v>0</v>
      </c>
      <c r="M223" s="5">
        <v>45457</v>
      </c>
    </row>
    <row r="224" spans="6:13" x14ac:dyDescent="0.25">
      <c r="F224" t="s">
        <v>549</v>
      </c>
      <c r="G224" s="20">
        <v>4960.8</v>
      </c>
      <c r="H224" s="5">
        <v>45457.708692129629</v>
      </c>
      <c r="I224"/>
      <c r="J224" t="s">
        <v>550</v>
      </c>
      <c r="K224" s="20">
        <v>4960.8</v>
      </c>
      <c r="L224" s="20">
        <v>0</v>
      </c>
      <c r="M224" s="5">
        <v>45457</v>
      </c>
    </row>
    <row r="225" spans="6:13" x14ac:dyDescent="0.25">
      <c r="F225" t="s">
        <v>551</v>
      </c>
      <c r="G225" s="20">
        <v>42021.07</v>
      </c>
      <c r="H225" s="5">
        <v>45457.709918981483</v>
      </c>
      <c r="I225"/>
      <c r="J225" t="s">
        <v>512</v>
      </c>
      <c r="K225" s="20">
        <v>42021.07</v>
      </c>
      <c r="L225" s="20">
        <v>0</v>
      </c>
      <c r="M225" s="5">
        <v>45457</v>
      </c>
    </row>
    <row r="226" spans="6:13" x14ac:dyDescent="0.25">
      <c r="F226" t="s">
        <v>552</v>
      </c>
      <c r="G226" s="20">
        <v>7960.62</v>
      </c>
      <c r="H226" s="5">
        <v>45457.710370370369</v>
      </c>
      <c r="I226"/>
      <c r="J226" t="s">
        <v>510</v>
      </c>
      <c r="K226" s="20">
        <v>7960.62</v>
      </c>
      <c r="L226" s="20">
        <v>0</v>
      </c>
      <c r="M226" s="5">
        <v>45457</v>
      </c>
    </row>
    <row r="227" spans="6:13" x14ac:dyDescent="0.25">
      <c r="F227"/>
      <c r="G227" s="20"/>
      <c r="H227" s="5"/>
      <c r="I227"/>
      <c r="J227" t="s">
        <v>553</v>
      </c>
      <c r="K227" s="20">
        <v>0</v>
      </c>
      <c r="L227" s="20">
        <v>4375.34</v>
      </c>
      <c r="M227" s="5">
        <v>45457</v>
      </c>
    </row>
    <row r="228" spans="6:13" x14ac:dyDescent="0.25">
      <c r="F228" t="s">
        <v>554</v>
      </c>
      <c r="G228" s="20">
        <v>2188.06</v>
      </c>
      <c r="H228" s="5">
        <v>45461.165613425925</v>
      </c>
      <c r="I228"/>
      <c r="J228" t="s">
        <v>555</v>
      </c>
      <c r="K228" s="20">
        <v>2188.06</v>
      </c>
      <c r="L228" s="20">
        <v>0</v>
      </c>
      <c r="M228" s="5">
        <v>45461</v>
      </c>
    </row>
    <row r="229" spans="6:13" x14ac:dyDescent="0.25">
      <c r="F229" t="s">
        <v>556</v>
      </c>
      <c r="G229" s="20">
        <v>20514.099999999999</v>
      </c>
      <c r="H229" s="5">
        <v>45461.571643518517</v>
      </c>
      <c r="I229"/>
      <c r="J229" t="s">
        <v>512</v>
      </c>
      <c r="K229" s="20">
        <v>20514.099999999999</v>
      </c>
      <c r="L229" s="20">
        <v>0</v>
      </c>
      <c r="M229" s="5">
        <v>45461</v>
      </c>
    </row>
    <row r="230" spans="6:13" x14ac:dyDescent="0.25">
      <c r="F230" t="s">
        <v>557</v>
      </c>
      <c r="G230" s="20">
        <v>4653.67</v>
      </c>
      <c r="H230" s="5">
        <v>45461.572164351855</v>
      </c>
      <c r="I230"/>
      <c r="J230" t="s">
        <v>510</v>
      </c>
      <c r="K230" s="20">
        <v>4653.67</v>
      </c>
      <c r="L230" s="20">
        <v>0</v>
      </c>
      <c r="M230" s="5">
        <v>45461</v>
      </c>
    </row>
    <row r="231" spans="6:13" x14ac:dyDescent="0.25">
      <c r="F231" t="s">
        <v>558</v>
      </c>
      <c r="G231" s="20">
        <v>1000.54</v>
      </c>
      <c r="H231" s="5">
        <v>45462.696030092593</v>
      </c>
      <c r="I231"/>
      <c r="J231" t="s">
        <v>559</v>
      </c>
      <c r="K231" s="20">
        <v>1000.54</v>
      </c>
      <c r="L231" s="20">
        <v>0</v>
      </c>
      <c r="M231" s="5">
        <v>45462</v>
      </c>
    </row>
    <row r="232" spans="6:13" x14ac:dyDescent="0.25">
      <c r="F232" t="s">
        <v>560</v>
      </c>
      <c r="G232" s="20">
        <v>111.3</v>
      </c>
      <c r="H232" s="5">
        <v>45463.481909722221</v>
      </c>
      <c r="I232"/>
      <c r="J232" t="s">
        <v>418</v>
      </c>
      <c r="K232" s="20">
        <v>111.3</v>
      </c>
      <c r="L232" s="20">
        <v>0</v>
      </c>
      <c r="M232" s="5">
        <v>45463</v>
      </c>
    </row>
    <row r="233" spans="6:13" x14ac:dyDescent="0.25">
      <c r="F233" t="s">
        <v>561</v>
      </c>
      <c r="G233" s="20">
        <v>788.96</v>
      </c>
      <c r="H233" s="5">
        <v>45468.165520833332</v>
      </c>
      <c r="I233"/>
      <c r="J233" t="s">
        <v>562</v>
      </c>
      <c r="K233" s="20">
        <v>788.96</v>
      </c>
      <c r="L233" s="20">
        <v>0</v>
      </c>
      <c r="M233" s="5">
        <v>45468</v>
      </c>
    </row>
    <row r="234" spans="6:13" x14ac:dyDescent="0.25">
      <c r="F234" t="s">
        <v>574</v>
      </c>
      <c r="G234" s="20">
        <v>5049.6899999999996</v>
      </c>
      <c r="H234" s="5">
        <v>45474.328877314816</v>
      </c>
      <c r="I234"/>
      <c r="J234" t="s">
        <v>563</v>
      </c>
      <c r="K234" s="20">
        <v>5049.6899999999996</v>
      </c>
      <c r="L234" s="20">
        <v>0</v>
      </c>
      <c r="M234" s="5">
        <v>45474</v>
      </c>
    </row>
    <row r="235" spans="6:13" x14ac:dyDescent="0.25">
      <c r="F235" t="s">
        <v>575</v>
      </c>
      <c r="G235" s="20">
        <v>3513.77</v>
      </c>
      <c r="H235" s="5">
        <v>45474.329826388886</v>
      </c>
      <c r="I235"/>
      <c r="J235" t="s">
        <v>510</v>
      </c>
      <c r="K235" s="20">
        <v>3513.77</v>
      </c>
      <c r="L235" s="20">
        <v>0</v>
      </c>
      <c r="M235" s="5">
        <v>45474</v>
      </c>
    </row>
    <row r="236" spans="6:13" x14ac:dyDescent="0.25">
      <c r="F236" t="s">
        <v>576</v>
      </c>
      <c r="G236" s="20">
        <v>21400.22</v>
      </c>
      <c r="H236" s="5">
        <v>45474.33021990741</v>
      </c>
      <c r="I236"/>
      <c r="J236" t="s">
        <v>512</v>
      </c>
      <c r="K236" s="20">
        <v>21400.22</v>
      </c>
      <c r="L236" s="20">
        <v>0</v>
      </c>
      <c r="M236" s="5">
        <v>45474</v>
      </c>
    </row>
    <row r="237" spans="6:13" x14ac:dyDescent="0.25">
      <c r="F237" t="s">
        <v>577</v>
      </c>
      <c r="G237" s="20">
        <v>658.38</v>
      </c>
      <c r="H237" s="5">
        <v>45475.167847222219</v>
      </c>
      <c r="I237"/>
      <c r="J237" t="s">
        <v>564</v>
      </c>
      <c r="K237" s="20">
        <v>658.38</v>
      </c>
      <c r="L237" s="20">
        <v>0</v>
      </c>
      <c r="M237" s="5">
        <v>45475</v>
      </c>
    </row>
    <row r="238" spans="6:13" x14ac:dyDescent="0.25">
      <c r="F238" t="s">
        <v>578</v>
      </c>
      <c r="G238" s="20">
        <v>1855.95</v>
      </c>
      <c r="H238" s="5">
        <v>45482.1721412037</v>
      </c>
      <c r="I238"/>
      <c r="J238" t="s">
        <v>579</v>
      </c>
      <c r="K238" s="20">
        <v>1855.95</v>
      </c>
      <c r="L238" s="20">
        <v>0</v>
      </c>
      <c r="M238" s="5">
        <v>45482</v>
      </c>
    </row>
    <row r="239" spans="6:13" x14ac:dyDescent="0.25">
      <c r="F239" t="s">
        <v>580</v>
      </c>
      <c r="G239" s="20">
        <v>293.95</v>
      </c>
      <c r="H239" s="5">
        <v>45485.168124999997</v>
      </c>
      <c r="I239"/>
      <c r="J239" t="s">
        <v>581</v>
      </c>
      <c r="K239" s="20">
        <v>293.95</v>
      </c>
      <c r="L239" s="20">
        <v>0</v>
      </c>
      <c r="M239" s="5">
        <v>45485</v>
      </c>
    </row>
    <row r="240" spans="6:13" x14ac:dyDescent="0.25">
      <c r="F240"/>
      <c r="G240"/>
      <c r="H240" s="5"/>
      <c r="I240"/>
      <c r="J240" t="s">
        <v>582</v>
      </c>
      <c r="K240" s="20">
        <v>0</v>
      </c>
      <c r="L240" s="20">
        <v>2889.25</v>
      </c>
      <c r="M240" s="5">
        <v>45488</v>
      </c>
    </row>
    <row r="241" spans="6:13" x14ac:dyDescent="0.25">
      <c r="F241" t="s">
        <v>583</v>
      </c>
      <c r="G241" s="20">
        <v>837.68</v>
      </c>
      <c r="H241" s="5">
        <v>45489.169479166667</v>
      </c>
      <c r="I241"/>
      <c r="J241" t="s">
        <v>584</v>
      </c>
      <c r="K241" s="20">
        <v>837.68</v>
      </c>
      <c r="L241" s="20">
        <v>0</v>
      </c>
      <c r="M241" s="5">
        <v>45489</v>
      </c>
    </row>
    <row r="242" spans="6:13" x14ac:dyDescent="0.25">
      <c r="F242" t="s">
        <v>585</v>
      </c>
      <c r="G242" s="20">
        <v>259.97000000000003</v>
      </c>
      <c r="H242" s="5">
        <v>45489.480266203704</v>
      </c>
      <c r="I242"/>
      <c r="J242" t="s">
        <v>586</v>
      </c>
      <c r="K242" s="20">
        <v>259.97000000000003</v>
      </c>
      <c r="L242" s="20">
        <v>0</v>
      </c>
      <c r="M242" s="5">
        <v>45489</v>
      </c>
    </row>
    <row r="243" spans="6:13" x14ac:dyDescent="0.25">
      <c r="F243" t="s">
        <v>587</v>
      </c>
      <c r="G243" s="20">
        <v>5172</v>
      </c>
      <c r="H243" s="5">
        <v>45495.432534722226</v>
      </c>
      <c r="I243"/>
      <c r="J243" t="s">
        <v>588</v>
      </c>
      <c r="K243" s="20">
        <v>5172</v>
      </c>
      <c r="L243" s="20">
        <v>0</v>
      </c>
      <c r="M243" s="5">
        <v>45495</v>
      </c>
    </row>
    <row r="244" spans="6:13" x14ac:dyDescent="0.25">
      <c r="F244" t="s">
        <v>589</v>
      </c>
      <c r="G244" s="20">
        <v>4143.97</v>
      </c>
      <c r="H244" s="5">
        <v>45495.52920138889</v>
      </c>
      <c r="I244"/>
      <c r="J244" t="s">
        <v>590</v>
      </c>
      <c r="K244" s="20">
        <v>4143.97</v>
      </c>
      <c r="L244" s="20">
        <v>120</v>
      </c>
      <c r="M244" s="5">
        <v>45495</v>
      </c>
    </row>
    <row r="245" spans="6:13" x14ac:dyDescent="0.25">
      <c r="F245" t="s">
        <v>591</v>
      </c>
      <c r="G245" s="20">
        <v>19996.87</v>
      </c>
      <c r="H245" s="5">
        <v>45495.531412037039</v>
      </c>
      <c r="I245"/>
      <c r="J245" t="s">
        <v>512</v>
      </c>
      <c r="K245" s="20">
        <v>19996.87</v>
      </c>
      <c r="L245" s="20">
        <v>0</v>
      </c>
      <c r="M245" s="5">
        <v>45495</v>
      </c>
    </row>
    <row r="246" spans="6:13" x14ac:dyDescent="0.25">
      <c r="F246" t="s">
        <v>592</v>
      </c>
      <c r="G246" s="20">
        <v>19996.87</v>
      </c>
      <c r="H246" s="5">
        <v>45495.531944444447</v>
      </c>
      <c r="I246"/>
      <c r="J246" t="s">
        <v>512</v>
      </c>
      <c r="K246" s="20">
        <v>19996.87</v>
      </c>
      <c r="L246" s="20">
        <v>0</v>
      </c>
      <c r="M246" s="5">
        <v>45495</v>
      </c>
    </row>
    <row r="247" spans="6:13" x14ac:dyDescent="0.25">
      <c r="F247" t="s">
        <v>593</v>
      </c>
      <c r="G247" s="20">
        <v>6724.8</v>
      </c>
      <c r="H247" s="5">
        <v>45495.535428240742</v>
      </c>
      <c r="I247"/>
      <c r="J247" t="s">
        <v>510</v>
      </c>
      <c r="K247" s="20">
        <v>6724.8</v>
      </c>
      <c r="L247" s="20">
        <v>0</v>
      </c>
      <c r="M247" s="5">
        <v>45495</v>
      </c>
    </row>
    <row r="248" spans="6:13" x14ac:dyDescent="0.25">
      <c r="F248" t="s">
        <v>594</v>
      </c>
      <c r="G248" s="20">
        <v>486.8</v>
      </c>
      <c r="H248" s="5">
        <v>45496.171006944445</v>
      </c>
      <c r="I248"/>
      <c r="J248" t="s">
        <v>595</v>
      </c>
      <c r="K248" s="20">
        <v>486.8</v>
      </c>
      <c r="L248" s="20">
        <v>0</v>
      </c>
      <c r="M248" s="5">
        <v>45496</v>
      </c>
    </row>
    <row r="249" spans="6:13" x14ac:dyDescent="0.25">
      <c r="F249" t="s">
        <v>596</v>
      </c>
      <c r="G249" s="20">
        <v>19929.68</v>
      </c>
      <c r="H249" s="5">
        <v>45496.652615740742</v>
      </c>
      <c r="I249"/>
      <c r="J249" t="s">
        <v>512</v>
      </c>
      <c r="K249" s="20">
        <v>19929.68</v>
      </c>
      <c r="L249" s="20">
        <v>0</v>
      </c>
      <c r="M249" s="5">
        <v>45496</v>
      </c>
    </row>
    <row r="250" spans="6:13" x14ac:dyDescent="0.25">
      <c r="F250" t="s">
        <v>597</v>
      </c>
      <c r="G250" s="20">
        <v>6577.87</v>
      </c>
      <c r="H250" s="5">
        <v>45496.653113425928</v>
      </c>
      <c r="I250"/>
      <c r="J250" t="s">
        <v>510</v>
      </c>
      <c r="K250" s="20">
        <v>6577.87</v>
      </c>
      <c r="L250" s="20">
        <v>0</v>
      </c>
      <c r="M250" s="5">
        <v>45496</v>
      </c>
    </row>
    <row r="251" spans="6:13" x14ac:dyDescent="0.25">
      <c r="F251" t="s">
        <v>598</v>
      </c>
      <c r="G251" s="20">
        <v>1522.88</v>
      </c>
      <c r="H251" s="5">
        <v>45496.657696759263</v>
      </c>
      <c r="I251"/>
      <c r="J251" t="s">
        <v>599</v>
      </c>
      <c r="K251" s="20">
        <v>1522.88</v>
      </c>
      <c r="L251" s="20">
        <v>0</v>
      </c>
      <c r="M251" s="5">
        <v>45496</v>
      </c>
    </row>
    <row r="252" spans="6:13" x14ac:dyDescent="0.25">
      <c r="F252" t="s">
        <v>600</v>
      </c>
      <c r="G252" s="20">
        <v>990</v>
      </c>
      <c r="H252" s="5">
        <v>45496.661504629628</v>
      </c>
      <c r="I252"/>
      <c r="J252" t="s">
        <v>610</v>
      </c>
      <c r="K252" s="20">
        <v>990</v>
      </c>
      <c r="L252" s="20">
        <v>0</v>
      </c>
      <c r="M252" s="5">
        <v>45496</v>
      </c>
    </row>
    <row r="253" spans="6:13" x14ac:dyDescent="0.25">
      <c r="F253" t="s">
        <v>601</v>
      </c>
      <c r="G253" s="20">
        <v>27.5</v>
      </c>
      <c r="H253" s="5">
        <v>45497.375636574077</v>
      </c>
      <c r="I253"/>
      <c r="J253" t="s">
        <v>599</v>
      </c>
      <c r="K253" s="20">
        <v>27.5</v>
      </c>
      <c r="L253" s="20">
        <v>0</v>
      </c>
      <c r="M253" s="5">
        <v>45497</v>
      </c>
    </row>
    <row r="254" spans="6:13" x14ac:dyDescent="0.25">
      <c r="F254" t="s">
        <v>602</v>
      </c>
      <c r="G254" s="20">
        <v>340.15</v>
      </c>
      <c r="H254" s="5">
        <v>45498.166643518518</v>
      </c>
      <c r="I254"/>
      <c r="J254" t="s">
        <v>603</v>
      </c>
      <c r="K254" s="20">
        <v>340.15</v>
      </c>
      <c r="L254" s="20">
        <v>0</v>
      </c>
      <c r="M254" s="5">
        <v>45498</v>
      </c>
    </row>
    <row r="255" spans="6:13" x14ac:dyDescent="0.25">
      <c r="F255" t="s">
        <v>604</v>
      </c>
      <c r="G255" s="20">
        <v>79.989999999999995</v>
      </c>
      <c r="H255" s="5">
        <v>45499.16883101852</v>
      </c>
      <c r="I255"/>
      <c r="J255" t="s">
        <v>605</v>
      </c>
      <c r="K255" s="20">
        <v>79.989999999999995</v>
      </c>
      <c r="L255" s="20">
        <v>0</v>
      </c>
      <c r="M255" s="5">
        <v>45499</v>
      </c>
    </row>
    <row r="256" spans="6:13" x14ac:dyDescent="0.25">
      <c r="F256" t="s">
        <v>606</v>
      </c>
      <c r="G256" s="20">
        <v>300</v>
      </c>
      <c r="H256" s="5">
        <v>45502.166550925926</v>
      </c>
      <c r="I256"/>
      <c r="J256" t="s">
        <v>607</v>
      </c>
      <c r="K256" s="20">
        <v>300</v>
      </c>
      <c r="L256" s="20">
        <v>0</v>
      </c>
      <c r="M256" s="5">
        <v>45502</v>
      </c>
    </row>
    <row r="257" spans="6:13" x14ac:dyDescent="0.25">
      <c r="F257" t="s">
        <v>608</v>
      </c>
      <c r="G257" s="20">
        <v>1087.97</v>
      </c>
      <c r="H257" s="5">
        <v>45503.165972222225</v>
      </c>
      <c r="I257"/>
      <c r="J257" t="s">
        <v>609</v>
      </c>
      <c r="K257" s="20">
        <v>1087.97</v>
      </c>
      <c r="L257" s="20">
        <v>0</v>
      </c>
      <c r="M257" s="5">
        <v>45503</v>
      </c>
    </row>
    <row r="258" spans="6:13" x14ac:dyDescent="0.25">
      <c r="F258" t="s">
        <v>615</v>
      </c>
      <c r="G258" s="20">
        <v>6401.59</v>
      </c>
      <c r="H258" s="5">
        <v>45505.50409722222</v>
      </c>
      <c r="I258"/>
      <c r="J258" t="s">
        <v>510</v>
      </c>
      <c r="K258" s="20">
        <v>6401.59</v>
      </c>
      <c r="L258" s="20">
        <v>0</v>
      </c>
      <c r="M258" s="5">
        <v>45505</v>
      </c>
    </row>
    <row r="259" spans="6:13" x14ac:dyDescent="0.25">
      <c r="F259" t="s">
        <v>616</v>
      </c>
      <c r="G259" s="20">
        <v>569.48</v>
      </c>
      <c r="H259" s="5">
        <v>45509.558009259257</v>
      </c>
      <c r="I259"/>
      <c r="J259" t="s">
        <v>617</v>
      </c>
      <c r="K259" s="20">
        <v>569.48</v>
      </c>
      <c r="L259" s="20">
        <v>0</v>
      </c>
      <c r="M259" s="5">
        <v>45509</v>
      </c>
    </row>
    <row r="260" spans="6:13" x14ac:dyDescent="0.25">
      <c r="F260" t="s">
        <v>618</v>
      </c>
      <c r="G260" s="20">
        <v>283.66000000000003</v>
      </c>
      <c r="H260" s="5">
        <v>45509.56585648148</v>
      </c>
      <c r="I260"/>
      <c r="J260" t="s">
        <v>619</v>
      </c>
      <c r="K260" s="20">
        <v>283.66000000000003</v>
      </c>
      <c r="L260" s="20">
        <v>0</v>
      </c>
      <c r="M260" s="5">
        <v>45509</v>
      </c>
    </row>
    <row r="261" spans="6:13" x14ac:dyDescent="0.25">
      <c r="F261" t="s">
        <v>620</v>
      </c>
      <c r="G261" s="20">
        <v>380.93</v>
      </c>
      <c r="H261" s="5">
        <v>45509.568541666667</v>
      </c>
      <c r="I261"/>
      <c r="J261" t="s">
        <v>621</v>
      </c>
      <c r="K261" s="20">
        <v>380.93</v>
      </c>
      <c r="L261" s="20">
        <v>0</v>
      </c>
      <c r="M261" s="5">
        <v>45509</v>
      </c>
    </row>
    <row r="262" spans="6:13" x14ac:dyDescent="0.25">
      <c r="F262" t="s">
        <v>622</v>
      </c>
      <c r="G262" s="20">
        <v>19996.73</v>
      </c>
      <c r="H262" s="5">
        <v>45509.572025462963</v>
      </c>
      <c r="I262"/>
      <c r="J262" t="s">
        <v>512</v>
      </c>
      <c r="K262" s="20">
        <v>19996.73</v>
      </c>
      <c r="L262" s="20">
        <v>0</v>
      </c>
      <c r="M262" s="5">
        <v>45509</v>
      </c>
    </row>
    <row r="263" spans="6:13" x14ac:dyDescent="0.25">
      <c r="F263" t="s">
        <v>623</v>
      </c>
      <c r="G263" s="20">
        <v>19997.62</v>
      </c>
      <c r="H263" s="5">
        <v>45509.573437500003</v>
      </c>
      <c r="I263"/>
      <c r="J263" t="s">
        <v>512</v>
      </c>
      <c r="K263" s="20">
        <v>19997.62</v>
      </c>
      <c r="L263" s="20">
        <v>0</v>
      </c>
      <c r="M263" s="5">
        <v>45509</v>
      </c>
    </row>
    <row r="264" spans="6:13" x14ac:dyDescent="0.25">
      <c r="F264"/>
      <c r="G264"/>
      <c r="H264" s="5"/>
      <c r="I264"/>
      <c r="J264" t="s">
        <v>327</v>
      </c>
      <c r="K264" s="20">
        <v>0</v>
      </c>
      <c r="L264" s="20">
        <v>0</v>
      </c>
      <c r="M264" s="5">
        <v>45509</v>
      </c>
    </row>
    <row r="265" spans="6:13" x14ac:dyDescent="0.25">
      <c r="F265" t="s">
        <v>624</v>
      </c>
      <c r="G265" s="20">
        <v>2425.5300000000002</v>
      </c>
      <c r="H265" s="5">
        <v>45510.165625000001</v>
      </c>
      <c r="I265"/>
      <c r="J265" t="s">
        <v>625</v>
      </c>
      <c r="K265" s="20">
        <v>2425.5300000000002</v>
      </c>
      <c r="L265" s="20">
        <v>0</v>
      </c>
      <c r="M265" s="5">
        <v>45510</v>
      </c>
    </row>
    <row r="266" spans="6:13" x14ac:dyDescent="0.25">
      <c r="F266" t="s">
        <v>626</v>
      </c>
      <c r="G266" s="20">
        <v>2937.76</v>
      </c>
      <c r="H266" s="5">
        <v>45511.54146990741</v>
      </c>
      <c r="I266"/>
      <c r="J266" t="s">
        <v>510</v>
      </c>
      <c r="K266" s="20">
        <v>2937.76</v>
      </c>
      <c r="L266" s="20">
        <v>0</v>
      </c>
      <c r="M266" s="5">
        <v>45511</v>
      </c>
    </row>
    <row r="267" spans="6:13" x14ac:dyDescent="0.25">
      <c r="F267" t="s">
        <v>627</v>
      </c>
      <c r="G267" s="20">
        <v>16934.22</v>
      </c>
      <c r="H267" s="5">
        <v>45511.542268518519</v>
      </c>
      <c r="I267"/>
      <c r="J267" t="s">
        <v>512</v>
      </c>
      <c r="K267" s="20">
        <v>16934.22</v>
      </c>
      <c r="L267" s="20">
        <v>0</v>
      </c>
      <c r="M267" s="5">
        <v>45511</v>
      </c>
    </row>
    <row r="268" spans="6:13" x14ac:dyDescent="0.25">
      <c r="F268"/>
      <c r="G268"/>
      <c r="H268" s="5"/>
      <c r="I268"/>
      <c r="J268" t="s">
        <v>628</v>
      </c>
      <c r="K268" s="20">
        <v>0</v>
      </c>
      <c r="L268" s="20">
        <v>3657.99</v>
      </c>
      <c r="M268" s="5">
        <v>45511</v>
      </c>
    </row>
    <row r="269" spans="6:13" x14ac:dyDescent="0.25">
      <c r="F269" t="s">
        <v>629</v>
      </c>
      <c r="G269" s="20">
        <v>1154.18</v>
      </c>
      <c r="H269" s="5">
        <v>45517.169108796297</v>
      </c>
      <c r="I269"/>
      <c r="J269" t="s">
        <v>630</v>
      </c>
      <c r="K269" s="20">
        <v>1154.18</v>
      </c>
      <c r="L269" s="20">
        <v>0</v>
      </c>
      <c r="M269" s="5">
        <v>45517</v>
      </c>
    </row>
    <row r="270" spans="6:13" x14ac:dyDescent="0.25">
      <c r="F270" t="s">
        <v>631</v>
      </c>
      <c r="G270" s="20">
        <v>1473.66</v>
      </c>
      <c r="H270" s="5">
        <v>45524.166365740741</v>
      </c>
      <c r="I270"/>
      <c r="J270" t="s">
        <v>632</v>
      </c>
      <c r="K270" s="20">
        <v>1473.66</v>
      </c>
      <c r="L270" s="20">
        <v>0</v>
      </c>
      <c r="M270" s="5">
        <v>45524</v>
      </c>
    </row>
    <row r="271" spans="6:13" x14ac:dyDescent="0.25">
      <c r="F271" t="s">
        <v>633</v>
      </c>
      <c r="G271" s="20">
        <v>63.92</v>
      </c>
      <c r="H271" s="5">
        <v>45525.169479166667</v>
      </c>
      <c r="I271"/>
      <c r="J271" t="s">
        <v>634</v>
      </c>
      <c r="K271" s="20">
        <v>63.92</v>
      </c>
      <c r="L271" s="20">
        <v>0</v>
      </c>
      <c r="M271" s="5">
        <v>45525</v>
      </c>
    </row>
    <row r="272" spans="6:13" x14ac:dyDescent="0.25">
      <c r="F272" t="s">
        <v>635</v>
      </c>
      <c r="G272" s="20">
        <v>82.4</v>
      </c>
      <c r="H272" s="5">
        <v>45525.51667824074</v>
      </c>
      <c r="I272"/>
      <c r="J272" t="s">
        <v>636</v>
      </c>
      <c r="K272" s="20">
        <v>82.4</v>
      </c>
      <c r="L272" s="20">
        <v>0</v>
      </c>
      <c r="M272" s="5">
        <v>45525</v>
      </c>
    </row>
    <row r="273" spans="2:13" x14ac:dyDescent="0.25">
      <c r="F273" t="s">
        <v>637</v>
      </c>
      <c r="G273" s="20">
        <v>16544.59</v>
      </c>
      <c r="H273" s="5">
        <v>45525.517708333333</v>
      </c>
      <c r="I273"/>
      <c r="J273" t="s">
        <v>512</v>
      </c>
      <c r="K273" s="20">
        <v>16544.59</v>
      </c>
      <c r="L273" s="20">
        <v>0</v>
      </c>
      <c r="M273" s="5">
        <v>45525</v>
      </c>
    </row>
    <row r="274" spans="2:13" x14ac:dyDescent="0.25">
      <c r="F274" t="s">
        <v>638</v>
      </c>
      <c r="G274" s="20">
        <v>3359.53</v>
      </c>
      <c r="H274" s="5">
        <v>45525.518333333333</v>
      </c>
      <c r="I274"/>
      <c r="J274" t="s">
        <v>510</v>
      </c>
      <c r="K274" s="20">
        <v>3359.53</v>
      </c>
      <c r="L274" s="20">
        <v>0</v>
      </c>
      <c r="M274" s="5">
        <v>45525</v>
      </c>
    </row>
    <row r="275" spans="2:13" x14ac:dyDescent="0.25">
      <c r="F275" t="s">
        <v>639</v>
      </c>
      <c r="G275" s="20">
        <v>16490.990000000002</v>
      </c>
      <c r="H275" s="5">
        <v>45525.523101851853</v>
      </c>
      <c r="I275"/>
      <c r="J275" t="s">
        <v>512</v>
      </c>
      <c r="K275" s="20">
        <v>16490.990000000002</v>
      </c>
      <c r="L275" s="20">
        <v>0</v>
      </c>
      <c r="M275" s="5">
        <v>45525</v>
      </c>
    </row>
    <row r="276" spans="2:13" x14ac:dyDescent="0.25">
      <c r="F276" t="s">
        <v>640</v>
      </c>
      <c r="G276" s="20">
        <v>4687.8</v>
      </c>
      <c r="H276" s="5">
        <v>45525.524131944447</v>
      </c>
      <c r="I276"/>
      <c r="J276" t="s">
        <v>641</v>
      </c>
      <c r="K276" s="20">
        <v>4687.8</v>
      </c>
      <c r="L276" s="20">
        <v>0</v>
      </c>
      <c r="M276" s="5">
        <v>45525</v>
      </c>
    </row>
    <row r="277" spans="2:13" x14ac:dyDescent="0.25">
      <c r="F277" t="s">
        <v>642</v>
      </c>
      <c r="G277" s="20">
        <v>899.84</v>
      </c>
      <c r="H277" s="5">
        <v>45531.172592592593</v>
      </c>
      <c r="I277"/>
      <c r="J277" t="s">
        <v>643</v>
      </c>
      <c r="K277" s="20">
        <v>899.84</v>
      </c>
      <c r="L277" s="20">
        <v>0</v>
      </c>
      <c r="M277" s="5">
        <v>45531</v>
      </c>
    </row>
    <row r="278" spans="2:13" x14ac:dyDescent="0.25">
      <c r="F278" t="s">
        <v>644</v>
      </c>
      <c r="G278" s="20">
        <v>53.28</v>
      </c>
      <c r="H278" s="5">
        <v>45533.165405092594</v>
      </c>
      <c r="I278"/>
      <c r="J278" t="s">
        <v>645</v>
      </c>
      <c r="K278" s="20">
        <v>53.28</v>
      </c>
      <c r="L278" s="20">
        <v>0</v>
      </c>
      <c r="M278" s="5">
        <v>45533</v>
      </c>
    </row>
    <row r="279" spans="2:13" x14ac:dyDescent="0.25">
      <c r="F279" t="s">
        <v>646</v>
      </c>
      <c r="G279" s="20">
        <v>724.9</v>
      </c>
      <c r="H279" s="5">
        <v>45533.55265046296</v>
      </c>
      <c r="I279"/>
      <c r="J279" t="s">
        <v>647</v>
      </c>
      <c r="K279" s="20">
        <v>724.9</v>
      </c>
      <c r="L279" s="20">
        <v>0</v>
      </c>
      <c r="M279" s="5">
        <v>45533</v>
      </c>
    </row>
    <row r="280" spans="2:13" x14ac:dyDescent="0.25">
      <c r="F280" t="s">
        <v>648</v>
      </c>
      <c r="G280" s="20">
        <v>4854.66</v>
      </c>
      <c r="H280" s="5">
        <v>45533.601122685184</v>
      </c>
      <c r="I280"/>
      <c r="J280" t="s">
        <v>649</v>
      </c>
      <c r="K280" s="20">
        <v>4854.66</v>
      </c>
      <c r="L280" s="20">
        <v>150</v>
      </c>
      <c r="M280" s="5">
        <v>45533</v>
      </c>
    </row>
    <row r="281" spans="2:13" x14ac:dyDescent="0.25">
      <c r="F281" t="s">
        <v>650</v>
      </c>
      <c r="G281" s="20">
        <v>734.34</v>
      </c>
      <c r="H281" s="5">
        <v>45533.601643518516</v>
      </c>
      <c r="I281"/>
      <c r="J281" t="s">
        <v>651</v>
      </c>
      <c r="K281" s="20">
        <v>734.34</v>
      </c>
      <c r="L281" s="20">
        <v>0</v>
      </c>
      <c r="M281" s="5">
        <v>45533</v>
      </c>
    </row>
    <row r="282" spans="2:13" x14ac:dyDescent="0.25">
      <c r="F282" t="s">
        <v>652</v>
      </c>
      <c r="G282" s="20">
        <v>16402.87</v>
      </c>
      <c r="H282" s="5">
        <v>45533.602222222224</v>
      </c>
      <c r="I282"/>
      <c r="J282" t="s">
        <v>512</v>
      </c>
      <c r="K282" s="20">
        <v>16402.87</v>
      </c>
      <c r="L282" s="20">
        <v>0</v>
      </c>
      <c r="M282" s="5">
        <v>45533</v>
      </c>
    </row>
    <row r="283" spans="2:13" x14ac:dyDescent="0.25">
      <c r="F283" t="s">
        <v>653</v>
      </c>
      <c r="G283" s="20">
        <v>7151.86</v>
      </c>
      <c r="H283" s="5">
        <v>45533.603622685187</v>
      </c>
      <c r="I283"/>
      <c r="J283" t="s">
        <v>510</v>
      </c>
      <c r="K283" s="20">
        <v>7151.86</v>
      </c>
      <c r="L283" s="20">
        <v>0</v>
      </c>
      <c r="M283" s="5">
        <v>45533</v>
      </c>
    </row>
    <row r="284" spans="2:13" x14ac:dyDescent="0.25">
      <c r="F284" t="s">
        <v>654</v>
      </c>
      <c r="G284" s="20">
        <v>386.36</v>
      </c>
      <c r="H284" s="5">
        <v>45533.608067129629</v>
      </c>
      <c r="I284"/>
      <c r="J284" t="s">
        <v>655</v>
      </c>
      <c r="K284" s="20">
        <v>386.36</v>
      </c>
      <c r="L284" s="20">
        <v>0</v>
      </c>
      <c r="M284" s="5">
        <v>45533</v>
      </c>
    </row>
    <row r="285" spans="2:13" x14ac:dyDescent="0.25">
      <c r="F285" t="s">
        <v>656</v>
      </c>
      <c r="G285" s="20">
        <v>3171.4</v>
      </c>
      <c r="H285" s="5">
        <v>45533.608657407407</v>
      </c>
      <c r="I285"/>
      <c r="J285" t="s">
        <v>657</v>
      </c>
      <c r="K285" s="20">
        <v>3171.4</v>
      </c>
      <c r="L285" s="20">
        <v>0</v>
      </c>
      <c r="M285" s="5">
        <v>45533</v>
      </c>
    </row>
    <row r="286" spans="2:13" x14ac:dyDescent="0.25">
      <c r="B286"/>
      <c r="C286"/>
      <c r="D286"/>
      <c r="E286"/>
      <c r="F286" t="s">
        <v>658</v>
      </c>
      <c r="G286" s="20">
        <v>1520.24</v>
      </c>
      <c r="H286" s="5">
        <v>45533.609791666669</v>
      </c>
      <c r="I286"/>
      <c r="J286" t="s">
        <v>273</v>
      </c>
      <c r="K286" s="20">
        <v>1520.24</v>
      </c>
      <c r="L286" s="20">
        <v>0</v>
      </c>
      <c r="M286" s="5">
        <v>45533</v>
      </c>
    </row>
    <row r="287" spans="2:13" x14ac:dyDescent="0.25">
      <c r="B287"/>
      <c r="C287"/>
      <c r="D287"/>
      <c r="E287"/>
      <c r="F287" t="s">
        <v>659</v>
      </c>
      <c r="G287" s="20">
        <v>254.13</v>
      </c>
      <c r="H287" s="5">
        <v>45533.610439814816</v>
      </c>
      <c r="I287"/>
      <c r="J287" t="s">
        <v>660</v>
      </c>
      <c r="K287" s="20">
        <v>254.13</v>
      </c>
      <c r="L287" s="20">
        <v>0</v>
      </c>
      <c r="M287" s="5">
        <v>45533</v>
      </c>
    </row>
    <row r="288" spans="2:13" x14ac:dyDescent="0.25">
      <c r="B288"/>
      <c r="C288"/>
      <c r="D288"/>
      <c r="E288"/>
      <c r="F288" t="s">
        <v>661</v>
      </c>
      <c r="G288" s="20">
        <v>239.3</v>
      </c>
      <c r="H288" s="5">
        <v>45533.611064814817</v>
      </c>
      <c r="I288"/>
      <c r="J288" t="s">
        <v>662</v>
      </c>
      <c r="K288" s="20">
        <v>239.3</v>
      </c>
      <c r="L288" s="20">
        <v>0</v>
      </c>
      <c r="M288" s="5">
        <v>45533</v>
      </c>
    </row>
    <row r="289" spans="2:13" x14ac:dyDescent="0.25">
      <c r="B289"/>
      <c r="C289"/>
      <c r="D289"/>
      <c r="E289"/>
      <c r="F289" t="s">
        <v>663</v>
      </c>
      <c r="G289" s="20">
        <v>494.35</v>
      </c>
      <c r="H289" s="5">
        <v>45533.61178240741</v>
      </c>
      <c r="I289"/>
      <c r="J289" t="s">
        <v>664</v>
      </c>
      <c r="K289" s="20">
        <v>494.35</v>
      </c>
      <c r="L289" s="20">
        <v>0</v>
      </c>
      <c r="M289" s="5">
        <v>45533</v>
      </c>
    </row>
    <row r="290" spans="2:13" x14ac:dyDescent="0.25">
      <c r="B290"/>
      <c r="C290"/>
      <c r="D290"/>
      <c r="E290"/>
      <c r="F290" t="s">
        <v>665</v>
      </c>
      <c r="G290" s="20">
        <v>362.37</v>
      </c>
      <c r="H290" s="5">
        <v>45533.613194444442</v>
      </c>
      <c r="I290"/>
      <c r="J290" t="s">
        <v>666</v>
      </c>
      <c r="K290" s="20">
        <v>362.37</v>
      </c>
      <c r="L290" s="20">
        <v>0</v>
      </c>
      <c r="M290" s="5">
        <v>45533</v>
      </c>
    </row>
    <row r="291" spans="2:13" x14ac:dyDescent="0.25">
      <c r="B291"/>
      <c r="C291"/>
      <c r="D291"/>
      <c r="E291"/>
      <c r="F291" t="s">
        <v>667</v>
      </c>
      <c r="G291" s="20">
        <v>141.22999999999999</v>
      </c>
      <c r="H291" s="5">
        <v>45533.613900462966</v>
      </c>
      <c r="I291"/>
      <c r="J291" t="s">
        <v>668</v>
      </c>
      <c r="K291" s="20">
        <v>141.22999999999999</v>
      </c>
      <c r="L291" s="20">
        <v>0</v>
      </c>
      <c r="M291" s="5">
        <v>45533</v>
      </c>
    </row>
    <row r="292" spans="2:13" x14ac:dyDescent="0.25">
      <c r="B292"/>
      <c r="C292"/>
      <c r="D292"/>
      <c r="E292"/>
      <c r="F292" t="s">
        <v>669</v>
      </c>
      <c r="G292" s="20">
        <v>236.76</v>
      </c>
      <c r="H292" s="5">
        <v>45533.614537037036</v>
      </c>
      <c r="I292"/>
      <c r="J292" t="s">
        <v>670</v>
      </c>
      <c r="K292" s="20">
        <v>236.76</v>
      </c>
      <c r="L292" s="20">
        <v>0</v>
      </c>
      <c r="M292" s="5">
        <v>45533</v>
      </c>
    </row>
    <row r="293" spans="2:13" x14ac:dyDescent="0.25">
      <c r="B293"/>
      <c r="C293"/>
      <c r="D293"/>
      <c r="E293"/>
      <c r="F293" t="s">
        <v>671</v>
      </c>
      <c r="G293" s="20">
        <v>1996.8</v>
      </c>
      <c r="H293" s="5">
        <v>45533.615127314813</v>
      </c>
      <c r="I293"/>
      <c r="J293" t="s">
        <v>672</v>
      </c>
      <c r="K293" s="20">
        <v>1996.8</v>
      </c>
      <c r="L293" s="20">
        <v>0</v>
      </c>
      <c r="M293" s="5">
        <v>45533</v>
      </c>
    </row>
    <row r="294" spans="2:13" x14ac:dyDescent="0.25">
      <c r="B294"/>
      <c r="C294"/>
      <c r="D294"/>
      <c r="E294"/>
      <c r="F294" t="s">
        <v>673</v>
      </c>
      <c r="G294" s="20">
        <v>39.99</v>
      </c>
      <c r="H294" s="5">
        <v>45533.615706018521</v>
      </c>
      <c r="I294"/>
      <c r="J294" t="s">
        <v>674</v>
      </c>
      <c r="K294" s="20">
        <v>39.99</v>
      </c>
      <c r="L294" s="20">
        <v>0</v>
      </c>
      <c r="M294" s="5">
        <v>45533</v>
      </c>
    </row>
    <row r="295" spans="2:13" x14ac:dyDescent="0.25">
      <c r="B295"/>
      <c r="C295"/>
      <c r="D295"/>
      <c r="E295"/>
      <c r="F295" t="s">
        <v>675</v>
      </c>
      <c r="G295" s="20">
        <v>850.96</v>
      </c>
      <c r="H295" s="5">
        <v>45533.61613425926</v>
      </c>
      <c r="I295"/>
      <c r="J295" t="s">
        <v>676</v>
      </c>
      <c r="K295" s="20">
        <v>850.96</v>
      </c>
      <c r="L295" s="20">
        <v>0</v>
      </c>
      <c r="M295" s="5">
        <v>45533</v>
      </c>
    </row>
    <row r="296" spans="2:13" x14ac:dyDescent="0.25">
      <c r="B296"/>
      <c r="C296"/>
      <c r="D296"/>
      <c r="E296"/>
      <c r="F296" t="s">
        <v>677</v>
      </c>
      <c r="G296" s="20">
        <v>401.7</v>
      </c>
      <c r="H296" s="5">
        <v>45533.616712962961</v>
      </c>
      <c r="I296"/>
      <c r="J296" t="s">
        <v>678</v>
      </c>
      <c r="K296" s="20">
        <v>401.7</v>
      </c>
      <c r="L296" s="20">
        <v>0</v>
      </c>
      <c r="M296" s="5">
        <v>45533</v>
      </c>
    </row>
    <row r="297" spans="2:13" x14ac:dyDescent="0.25">
      <c r="B297"/>
      <c r="C297"/>
      <c r="D297"/>
      <c r="E297"/>
      <c r="F297" t="s">
        <v>679</v>
      </c>
      <c r="G297" s="20">
        <v>57.04</v>
      </c>
      <c r="H297" s="5">
        <v>45533.617430555554</v>
      </c>
      <c r="I297"/>
      <c r="J297" t="s">
        <v>680</v>
      </c>
      <c r="K297" s="20">
        <v>57.04</v>
      </c>
      <c r="L297" s="20">
        <v>0</v>
      </c>
      <c r="M297" s="5">
        <v>45533</v>
      </c>
    </row>
    <row r="298" spans="2:13" x14ac:dyDescent="0.25">
      <c r="B298"/>
      <c r="C298"/>
      <c r="D298"/>
      <c r="E298"/>
      <c r="F298" t="s">
        <v>681</v>
      </c>
      <c r="G298" s="20">
        <v>303.97000000000003</v>
      </c>
      <c r="H298" s="5">
        <v>45533.618125000001</v>
      </c>
      <c r="I298"/>
      <c r="J298" t="s">
        <v>682</v>
      </c>
      <c r="K298" s="20">
        <v>303.97000000000003</v>
      </c>
      <c r="L298" s="20">
        <v>0</v>
      </c>
      <c r="M298" s="5">
        <v>45533</v>
      </c>
    </row>
    <row r="299" spans="2:13" x14ac:dyDescent="0.25">
      <c r="B299"/>
      <c r="C299"/>
      <c r="D299"/>
      <c r="E299"/>
      <c r="F299" t="s">
        <v>683</v>
      </c>
      <c r="G299" s="20">
        <v>941.01</v>
      </c>
      <c r="H299" s="5">
        <v>45533.619247685187</v>
      </c>
      <c r="I299"/>
      <c r="J299" t="s">
        <v>684</v>
      </c>
      <c r="K299" s="20">
        <v>941.01</v>
      </c>
      <c r="L299" s="20">
        <v>0</v>
      </c>
      <c r="M299" s="5">
        <v>45533</v>
      </c>
    </row>
    <row r="300" spans="2:13" x14ac:dyDescent="0.25">
      <c r="B300"/>
      <c r="C300"/>
      <c r="D300"/>
      <c r="E300"/>
      <c r="F300" t="s">
        <v>685</v>
      </c>
      <c r="G300" s="20">
        <v>495.88</v>
      </c>
      <c r="H300" s="5">
        <v>45533.620173611111</v>
      </c>
      <c r="I300"/>
      <c r="J300" t="s">
        <v>686</v>
      </c>
      <c r="K300" s="20">
        <v>495.88</v>
      </c>
      <c r="L300" s="20">
        <v>0</v>
      </c>
      <c r="M300" s="5">
        <v>45533</v>
      </c>
    </row>
    <row r="301" spans="2:13" x14ac:dyDescent="0.25">
      <c r="B301"/>
      <c r="C301"/>
      <c r="D301"/>
      <c r="E301"/>
      <c r="F301" t="s">
        <v>687</v>
      </c>
      <c r="G301" s="20">
        <v>733.94</v>
      </c>
      <c r="H301" s="5">
        <v>45533.620636574073</v>
      </c>
      <c r="I301"/>
      <c r="J301" t="s">
        <v>688</v>
      </c>
      <c r="K301" s="20">
        <v>733.94</v>
      </c>
      <c r="L301" s="20">
        <v>0</v>
      </c>
      <c r="M301" s="5">
        <v>45533</v>
      </c>
    </row>
    <row r="302" spans="2:13" x14ac:dyDescent="0.25">
      <c r="B302"/>
      <c r="C302"/>
      <c r="D302"/>
      <c r="E302"/>
      <c r="F302" t="s">
        <v>689</v>
      </c>
      <c r="G302" s="20">
        <v>1087.4000000000001</v>
      </c>
      <c r="H302" s="5">
        <v>45533.621134259258</v>
      </c>
      <c r="I302"/>
      <c r="J302" t="s">
        <v>690</v>
      </c>
      <c r="K302" s="20">
        <v>1087.4000000000001</v>
      </c>
      <c r="L302" s="20">
        <v>0</v>
      </c>
      <c r="M302" s="5">
        <v>45533</v>
      </c>
    </row>
    <row r="303" spans="2:13" x14ac:dyDescent="0.25">
      <c r="B303"/>
      <c r="C303"/>
      <c r="D303"/>
      <c r="E303"/>
      <c r="F303" t="s">
        <v>695</v>
      </c>
      <c r="G303" s="20">
        <v>2150.88</v>
      </c>
      <c r="H303" s="5">
        <v>45538.165393518517</v>
      </c>
      <c r="I303"/>
      <c r="J303" t="s">
        <v>696</v>
      </c>
      <c r="K303" s="20">
        <v>2150.88</v>
      </c>
      <c r="L303" s="20">
        <v>0</v>
      </c>
      <c r="M303" s="5">
        <v>45538</v>
      </c>
    </row>
    <row r="304" spans="2:13" x14ac:dyDescent="0.25">
      <c r="B304"/>
      <c r="C304"/>
      <c r="D304"/>
      <c r="E304"/>
      <c r="F304" t="s">
        <v>697</v>
      </c>
      <c r="G304" s="20">
        <v>1283.55</v>
      </c>
      <c r="H304" s="5">
        <v>45545.16710648148</v>
      </c>
      <c r="I304"/>
      <c r="J304" t="s">
        <v>698</v>
      </c>
      <c r="K304" s="20">
        <v>1283.55</v>
      </c>
      <c r="L304" s="20">
        <v>0</v>
      </c>
      <c r="M304" s="5">
        <v>45545</v>
      </c>
    </row>
    <row r="305" spans="2:13" x14ac:dyDescent="0.25">
      <c r="B305"/>
      <c r="C305"/>
      <c r="D305"/>
      <c r="E305"/>
      <c r="F305" t="s">
        <v>699</v>
      </c>
      <c r="G305" s="20">
        <v>519.69000000000005</v>
      </c>
      <c r="H305" s="5">
        <v>45548.74119212963</v>
      </c>
      <c r="I305"/>
      <c r="J305" t="s">
        <v>700</v>
      </c>
      <c r="K305" s="20">
        <v>519.69000000000005</v>
      </c>
      <c r="L305" s="20">
        <v>60</v>
      </c>
      <c r="M305" s="5">
        <v>45548</v>
      </c>
    </row>
    <row r="306" spans="2:13" x14ac:dyDescent="0.25">
      <c r="B306"/>
      <c r="C306"/>
      <c r="D306"/>
      <c r="E306"/>
      <c r="F306" t="s">
        <v>701</v>
      </c>
      <c r="G306" s="20">
        <v>3546</v>
      </c>
      <c r="H306" s="5">
        <v>45548.741990740738</v>
      </c>
      <c r="I306"/>
      <c r="J306" t="s">
        <v>510</v>
      </c>
      <c r="K306" s="20">
        <v>3546</v>
      </c>
      <c r="L306" s="20">
        <v>0</v>
      </c>
      <c r="M306" s="5">
        <v>45548</v>
      </c>
    </row>
    <row r="307" spans="2:13" x14ac:dyDescent="0.25">
      <c r="B307"/>
      <c r="C307"/>
      <c r="D307"/>
      <c r="E307"/>
      <c r="F307" t="s">
        <v>702</v>
      </c>
      <c r="G307" s="20">
        <v>3900.74</v>
      </c>
      <c r="H307" s="5">
        <v>45548.7422337963</v>
      </c>
      <c r="I307"/>
      <c r="J307" t="s">
        <v>510</v>
      </c>
      <c r="K307" s="20">
        <v>3900.74</v>
      </c>
      <c r="L307" s="20">
        <v>0</v>
      </c>
      <c r="M307" s="5">
        <v>45548</v>
      </c>
    </row>
    <row r="308" spans="2:13" x14ac:dyDescent="0.25">
      <c r="B308"/>
      <c r="C308"/>
      <c r="D308"/>
      <c r="E308"/>
      <c r="F308" t="s">
        <v>703</v>
      </c>
      <c r="G308" s="20">
        <v>16103.75</v>
      </c>
      <c r="H308" s="5">
        <v>45548.742546296293</v>
      </c>
      <c r="I308"/>
      <c r="J308" t="s">
        <v>512</v>
      </c>
      <c r="K308" s="20">
        <v>16103.75</v>
      </c>
      <c r="L308" s="20">
        <v>0</v>
      </c>
      <c r="M308" s="5">
        <v>45548</v>
      </c>
    </row>
    <row r="309" spans="2:13" x14ac:dyDescent="0.25">
      <c r="B309"/>
      <c r="C309"/>
      <c r="D309"/>
      <c r="E309"/>
      <c r="F309" t="s">
        <v>704</v>
      </c>
      <c r="G309" s="20">
        <v>16494.32</v>
      </c>
      <c r="H309" s="5">
        <v>45548.742812500001</v>
      </c>
      <c r="I309"/>
      <c r="J309" t="s">
        <v>512</v>
      </c>
      <c r="K309" s="20">
        <v>16494.32</v>
      </c>
      <c r="L309" s="20">
        <v>0</v>
      </c>
      <c r="M309" s="5">
        <v>45548</v>
      </c>
    </row>
    <row r="310" spans="2:13" x14ac:dyDescent="0.25">
      <c r="B310"/>
      <c r="C310"/>
      <c r="D310"/>
      <c r="E310"/>
      <c r="F310" t="s">
        <v>705</v>
      </c>
      <c r="G310" s="20">
        <v>210.06</v>
      </c>
      <c r="H310" s="5">
        <v>45548.743078703701</v>
      </c>
      <c r="I310"/>
      <c r="J310" t="s">
        <v>706</v>
      </c>
      <c r="K310" s="20">
        <v>210.06</v>
      </c>
      <c r="L310" s="20">
        <v>0</v>
      </c>
      <c r="M310" s="5">
        <v>45548</v>
      </c>
    </row>
    <row r="311" spans="2:13" x14ac:dyDescent="0.25">
      <c r="B311"/>
      <c r="C311"/>
      <c r="D311"/>
      <c r="E311"/>
      <c r="F311" t="s">
        <v>707</v>
      </c>
      <c r="G311" s="20">
        <v>496.42</v>
      </c>
      <c r="H311" s="5">
        <v>45548.743414351855</v>
      </c>
      <c r="I311"/>
      <c r="J311" t="s">
        <v>708</v>
      </c>
      <c r="K311" s="20">
        <v>496.42</v>
      </c>
      <c r="L311" s="20">
        <v>0</v>
      </c>
      <c r="M311" s="5">
        <v>45548</v>
      </c>
    </row>
    <row r="312" spans="2:13" x14ac:dyDescent="0.25">
      <c r="B312"/>
      <c r="C312"/>
      <c r="D312"/>
      <c r="E312"/>
      <c r="F312" t="s">
        <v>709</v>
      </c>
      <c r="G312" s="20">
        <v>3641.18</v>
      </c>
      <c r="H312" s="5">
        <v>45548.743738425925</v>
      </c>
      <c r="I312"/>
      <c r="J312" t="s">
        <v>710</v>
      </c>
      <c r="K312" s="20">
        <v>3641.18</v>
      </c>
      <c r="L312" s="20">
        <v>300.26</v>
      </c>
      <c r="M312" s="5">
        <v>45548</v>
      </c>
    </row>
    <row r="313" spans="2:13" x14ac:dyDescent="0.25">
      <c r="B313"/>
      <c r="C313"/>
      <c r="D313"/>
      <c r="E313"/>
      <c r="F313" t="s">
        <v>711</v>
      </c>
      <c r="G313" s="20">
        <v>266.77</v>
      </c>
      <c r="H313" s="5">
        <v>45548.744016203702</v>
      </c>
      <c r="I313"/>
      <c r="J313" t="s">
        <v>712</v>
      </c>
      <c r="K313" s="20">
        <v>266.77</v>
      </c>
      <c r="L313" s="20">
        <v>17.95</v>
      </c>
      <c r="M313" s="5">
        <v>45548</v>
      </c>
    </row>
    <row r="314" spans="2:13" x14ac:dyDescent="0.25">
      <c r="B314"/>
      <c r="C314"/>
      <c r="D314"/>
      <c r="E314"/>
      <c r="F314" t="s">
        <v>713</v>
      </c>
      <c r="G314" s="20">
        <v>493.71</v>
      </c>
      <c r="H314" s="5">
        <v>45548.744525462964</v>
      </c>
      <c r="I314"/>
      <c r="J314" t="s">
        <v>714</v>
      </c>
      <c r="K314" s="20">
        <v>493.71</v>
      </c>
      <c r="L314" s="20">
        <v>0</v>
      </c>
      <c r="M314" s="5">
        <v>45548</v>
      </c>
    </row>
    <row r="315" spans="2:13" x14ac:dyDescent="0.25">
      <c r="B315"/>
      <c r="C315"/>
      <c r="D315"/>
      <c r="E315"/>
      <c r="F315" t="s">
        <v>715</v>
      </c>
      <c r="G315" s="20">
        <v>970.83</v>
      </c>
      <c r="H315" s="5">
        <v>45548.744826388887</v>
      </c>
      <c r="I315"/>
      <c r="J315" t="s">
        <v>716</v>
      </c>
      <c r="K315" s="20">
        <v>970.83</v>
      </c>
      <c r="L315" s="20">
        <v>0</v>
      </c>
      <c r="M315" s="5">
        <v>45548</v>
      </c>
    </row>
    <row r="316" spans="2:13" x14ac:dyDescent="0.25">
      <c r="B316"/>
      <c r="C316"/>
      <c r="D316"/>
      <c r="E316"/>
      <c r="F316" t="s">
        <v>717</v>
      </c>
      <c r="G316" s="20">
        <v>491.92</v>
      </c>
      <c r="H316" s="5">
        <v>45548.745081018518</v>
      </c>
      <c r="I316"/>
      <c r="J316" t="s">
        <v>718</v>
      </c>
      <c r="K316" s="20">
        <v>491.92</v>
      </c>
      <c r="L316" s="20">
        <v>0</v>
      </c>
      <c r="M316" s="5">
        <v>45548</v>
      </c>
    </row>
    <row r="317" spans="2:13" x14ac:dyDescent="0.25">
      <c r="B317"/>
      <c r="C317"/>
      <c r="D317"/>
      <c r="E317"/>
      <c r="F317" t="s">
        <v>719</v>
      </c>
      <c r="G317" s="20">
        <v>239.52</v>
      </c>
      <c r="H317" s="5">
        <v>45548.745439814818</v>
      </c>
      <c r="I317"/>
      <c r="J317" t="s">
        <v>720</v>
      </c>
      <c r="K317" s="20">
        <v>239.52</v>
      </c>
      <c r="L317" s="20">
        <v>0</v>
      </c>
      <c r="M317" s="5">
        <v>45548</v>
      </c>
    </row>
    <row r="318" spans="2:13" x14ac:dyDescent="0.25">
      <c r="B318"/>
      <c r="C318"/>
      <c r="D318"/>
      <c r="E318"/>
      <c r="F318" t="s">
        <v>721</v>
      </c>
      <c r="G318" s="20">
        <v>445.19</v>
      </c>
      <c r="H318" s="5">
        <v>45548.746064814812</v>
      </c>
      <c r="I318"/>
      <c r="J318" t="s">
        <v>722</v>
      </c>
      <c r="K318" s="20">
        <v>445.19</v>
      </c>
      <c r="L318" s="20">
        <v>0</v>
      </c>
      <c r="M318" s="5">
        <v>45548</v>
      </c>
    </row>
    <row r="319" spans="2:13" x14ac:dyDescent="0.25">
      <c r="B319"/>
      <c r="C319"/>
      <c r="D319"/>
      <c r="E319"/>
      <c r="F319" t="s">
        <v>723</v>
      </c>
      <c r="G319" s="20">
        <v>592.80999999999995</v>
      </c>
      <c r="H319" s="5">
        <v>45548.746261574073</v>
      </c>
      <c r="I319"/>
      <c r="J319" t="s">
        <v>724</v>
      </c>
      <c r="K319" s="20">
        <v>592.80999999999995</v>
      </c>
      <c r="L319" s="20">
        <v>0</v>
      </c>
      <c r="M319" s="5">
        <v>45548</v>
      </c>
    </row>
    <row r="320" spans="2:13" x14ac:dyDescent="0.25">
      <c r="B320"/>
      <c r="C320"/>
      <c r="D320"/>
      <c r="E320"/>
      <c r="F320" t="s">
        <v>725</v>
      </c>
      <c r="G320" s="20">
        <v>572.41</v>
      </c>
      <c r="H320" s="5">
        <v>45548.746539351851</v>
      </c>
      <c r="I320"/>
      <c r="J320" t="s">
        <v>726</v>
      </c>
      <c r="K320" s="20">
        <v>572.41</v>
      </c>
      <c r="L320" s="20">
        <v>0</v>
      </c>
      <c r="M320" s="5">
        <v>45548</v>
      </c>
    </row>
    <row r="321" spans="2:13" x14ac:dyDescent="0.25">
      <c r="B321"/>
      <c r="C321"/>
      <c r="D321"/>
      <c r="E321"/>
      <c r="F321" t="s">
        <v>727</v>
      </c>
      <c r="G321" s="20">
        <v>315.08</v>
      </c>
      <c r="H321" s="5">
        <v>45548.746817129628</v>
      </c>
      <c r="I321"/>
      <c r="J321" t="s">
        <v>728</v>
      </c>
      <c r="K321" s="20">
        <v>315.08</v>
      </c>
      <c r="L321" s="20">
        <v>0</v>
      </c>
      <c r="M321" s="5">
        <v>45548</v>
      </c>
    </row>
    <row r="322" spans="2:13" x14ac:dyDescent="0.25">
      <c r="B322"/>
      <c r="C322"/>
      <c r="D322"/>
      <c r="E322"/>
      <c r="F322" t="s">
        <v>729</v>
      </c>
      <c r="G322" s="20">
        <v>387.34</v>
      </c>
      <c r="H322" s="5">
        <v>45548.747094907405</v>
      </c>
      <c r="I322"/>
      <c r="J322" t="s">
        <v>730</v>
      </c>
      <c r="K322" s="20">
        <v>387.34</v>
      </c>
      <c r="L322" s="20">
        <v>0</v>
      </c>
      <c r="M322" s="5">
        <v>45548</v>
      </c>
    </row>
    <row r="323" spans="2:13" x14ac:dyDescent="0.25">
      <c r="B323"/>
      <c r="C323"/>
      <c r="D323"/>
      <c r="E323"/>
      <c r="F323" t="s">
        <v>731</v>
      </c>
      <c r="G323" s="20">
        <v>737.37</v>
      </c>
      <c r="H323" s="5">
        <v>45548.747372685182</v>
      </c>
      <c r="I323"/>
      <c r="J323" t="s">
        <v>378</v>
      </c>
      <c r="K323" s="20">
        <v>737.37</v>
      </c>
      <c r="L323" s="20">
        <v>0</v>
      </c>
      <c r="M323" s="5">
        <v>45548</v>
      </c>
    </row>
    <row r="324" spans="2:13" x14ac:dyDescent="0.25">
      <c r="B324"/>
      <c r="C324"/>
      <c r="D324"/>
      <c r="E324"/>
      <c r="F324" t="s">
        <v>732</v>
      </c>
      <c r="G324" s="20">
        <v>478.18</v>
      </c>
      <c r="H324" s="5">
        <v>45548.747673611113</v>
      </c>
      <c r="I324"/>
      <c r="J324" t="s">
        <v>733</v>
      </c>
      <c r="K324" s="20">
        <v>478.18</v>
      </c>
      <c r="L324" s="20">
        <v>0</v>
      </c>
      <c r="M324" s="5">
        <v>45548</v>
      </c>
    </row>
    <row r="325" spans="2:13" x14ac:dyDescent="0.25">
      <c r="B325"/>
      <c r="C325"/>
      <c r="D325"/>
      <c r="E325"/>
      <c r="F325" t="s">
        <v>734</v>
      </c>
      <c r="G325" s="20">
        <v>237.44</v>
      </c>
      <c r="H325" s="5">
        <v>45548.747986111113</v>
      </c>
      <c r="I325"/>
      <c r="J325" t="s">
        <v>735</v>
      </c>
      <c r="K325" s="20">
        <v>237.44</v>
      </c>
      <c r="L325" s="20">
        <v>0</v>
      </c>
      <c r="M325" s="5">
        <v>45548</v>
      </c>
    </row>
    <row r="326" spans="2:13" x14ac:dyDescent="0.25">
      <c r="B326"/>
      <c r="C326"/>
      <c r="D326"/>
      <c r="E326"/>
      <c r="F326" t="s">
        <v>736</v>
      </c>
      <c r="G326" s="20">
        <v>316.05</v>
      </c>
      <c r="H326" s="5">
        <v>45548.748240740744</v>
      </c>
      <c r="I326"/>
      <c r="J326" t="s">
        <v>737</v>
      </c>
      <c r="K326" s="20">
        <v>316.05</v>
      </c>
      <c r="L326" s="20">
        <v>0</v>
      </c>
      <c r="M326" s="5">
        <v>45548</v>
      </c>
    </row>
    <row r="327" spans="2:13" x14ac:dyDescent="0.25">
      <c r="B327"/>
      <c r="C327"/>
      <c r="D327"/>
      <c r="E327"/>
      <c r="F327" t="s">
        <v>738</v>
      </c>
      <c r="G327" s="20">
        <v>249.03</v>
      </c>
      <c r="H327" s="5">
        <v>45548.748518518521</v>
      </c>
      <c r="I327"/>
      <c r="J327" t="s">
        <v>739</v>
      </c>
      <c r="K327" s="20">
        <v>249.03</v>
      </c>
      <c r="L327" s="20">
        <v>0</v>
      </c>
      <c r="M327" s="5">
        <v>45548</v>
      </c>
    </row>
    <row r="328" spans="2:13" x14ac:dyDescent="0.25">
      <c r="B328"/>
      <c r="C328"/>
      <c r="D328"/>
      <c r="E328"/>
      <c r="F328" t="s">
        <v>740</v>
      </c>
      <c r="G328" s="20">
        <v>353.84</v>
      </c>
      <c r="H328" s="5">
        <v>45548.748749999999</v>
      </c>
      <c r="I328"/>
      <c r="J328" t="s">
        <v>741</v>
      </c>
      <c r="K328" s="20">
        <v>353.84</v>
      </c>
      <c r="L328" s="20">
        <v>0</v>
      </c>
      <c r="M328" s="5">
        <v>45548</v>
      </c>
    </row>
    <row r="329" spans="2:13" x14ac:dyDescent="0.25">
      <c r="B329"/>
      <c r="C329"/>
      <c r="D329"/>
      <c r="E329"/>
      <c r="F329" t="s">
        <v>742</v>
      </c>
      <c r="G329" s="20">
        <v>34259.160000000003</v>
      </c>
      <c r="H329" s="5">
        <v>45548.752314814818</v>
      </c>
      <c r="I329"/>
      <c r="J329" t="s">
        <v>743</v>
      </c>
      <c r="K329" s="20">
        <v>34259.160000000003</v>
      </c>
      <c r="L329" s="20">
        <v>0</v>
      </c>
      <c r="M329" s="5">
        <v>45548</v>
      </c>
    </row>
    <row r="330" spans="2:13" x14ac:dyDescent="0.25">
      <c r="B330"/>
      <c r="C330"/>
      <c r="D330"/>
      <c r="E330"/>
      <c r="F330"/>
      <c r="G330"/>
      <c r="H330" s="5"/>
      <c r="I330"/>
      <c r="J330" t="s">
        <v>744</v>
      </c>
      <c r="K330" s="20">
        <v>0</v>
      </c>
      <c r="L330" s="20">
        <v>4047.85</v>
      </c>
      <c r="M330" s="5">
        <v>45548</v>
      </c>
    </row>
    <row r="331" spans="2:13" x14ac:dyDescent="0.25">
      <c r="B331"/>
      <c r="C331"/>
      <c r="D331"/>
      <c r="E331"/>
      <c r="F331"/>
      <c r="G331"/>
      <c r="H331" s="5"/>
      <c r="I331"/>
      <c r="J331" t="s">
        <v>745</v>
      </c>
      <c r="K331" s="20">
        <v>0</v>
      </c>
      <c r="L331" s="20">
        <v>0</v>
      </c>
      <c r="M331" s="5">
        <v>45548</v>
      </c>
    </row>
    <row r="332" spans="2:13" x14ac:dyDescent="0.25">
      <c r="B332"/>
      <c r="C332"/>
      <c r="D332"/>
      <c r="E332"/>
      <c r="F332" t="s">
        <v>746</v>
      </c>
      <c r="G332" s="20">
        <v>1147.4000000000001</v>
      </c>
      <c r="H332" s="5">
        <v>45552.167673611111</v>
      </c>
      <c r="I332"/>
      <c r="J332" t="s">
        <v>747</v>
      </c>
      <c r="K332" s="20">
        <v>1147.4000000000001</v>
      </c>
      <c r="L332" s="20">
        <v>0</v>
      </c>
      <c r="M332" s="5">
        <v>45552</v>
      </c>
    </row>
    <row r="333" spans="2:13" x14ac:dyDescent="0.25">
      <c r="B333"/>
      <c r="C333"/>
      <c r="D333"/>
      <c r="E333"/>
      <c r="F333" t="s">
        <v>748</v>
      </c>
      <c r="G333" s="20">
        <v>2134.69</v>
      </c>
      <c r="H333" s="5">
        <v>45552.566724537035</v>
      </c>
      <c r="I333"/>
      <c r="J333" t="s">
        <v>749</v>
      </c>
      <c r="K333" s="20">
        <v>2134.69</v>
      </c>
      <c r="L333" s="20">
        <v>0</v>
      </c>
      <c r="M333" s="5">
        <v>45552</v>
      </c>
    </row>
    <row r="334" spans="2:13" x14ac:dyDescent="0.25">
      <c r="B334"/>
      <c r="C334"/>
      <c r="D334"/>
      <c r="E334"/>
      <c r="F334" t="s">
        <v>750</v>
      </c>
      <c r="G334" s="20">
        <v>15992.03</v>
      </c>
      <c r="H334" s="5">
        <v>45552.626018518517</v>
      </c>
      <c r="I334"/>
      <c r="J334" t="s">
        <v>512</v>
      </c>
      <c r="K334" s="20">
        <v>15992.03</v>
      </c>
      <c r="L334" s="20">
        <v>0</v>
      </c>
      <c r="M334" s="5">
        <v>45552</v>
      </c>
    </row>
    <row r="335" spans="2:13" x14ac:dyDescent="0.25">
      <c r="B335"/>
      <c r="C335"/>
      <c r="D335"/>
      <c r="E335"/>
      <c r="F335" t="s">
        <v>751</v>
      </c>
      <c r="G335" s="20">
        <v>4005.03</v>
      </c>
      <c r="H335" s="5">
        <v>45552.626759259256</v>
      </c>
      <c r="I335"/>
      <c r="J335" t="s">
        <v>510</v>
      </c>
      <c r="K335" s="20">
        <v>4005.03</v>
      </c>
      <c r="L335" s="20">
        <v>0</v>
      </c>
      <c r="M335" s="5">
        <v>45552</v>
      </c>
    </row>
    <row r="336" spans="2:13" x14ac:dyDescent="0.25">
      <c r="B336"/>
      <c r="C336"/>
      <c r="D336"/>
      <c r="E336"/>
      <c r="F336" t="s">
        <v>752</v>
      </c>
      <c r="G336" s="20">
        <v>1652.52</v>
      </c>
      <c r="H336" s="5">
        <v>45552.628101851849</v>
      </c>
      <c r="I336"/>
      <c r="J336" t="s">
        <v>273</v>
      </c>
      <c r="K336" s="20">
        <v>1652.52</v>
      </c>
      <c r="L336" s="20">
        <v>0</v>
      </c>
      <c r="M336" s="5">
        <v>45552</v>
      </c>
    </row>
    <row r="337" spans="2:13" x14ac:dyDescent="0.25">
      <c r="B337"/>
      <c r="C337"/>
      <c r="D337"/>
      <c r="E337"/>
      <c r="F337"/>
      <c r="G337"/>
      <c r="H337" s="5"/>
      <c r="I337"/>
      <c r="J337" t="s">
        <v>327</v>
      </c>
      <c r="K337" s="20">
        <v>0</v>
      </c>
      <c r="L337" s="20">
        <v>776.94</v>
      </c>
      <c r="M337" s="5">
        <v>45552</v>
      </c>
    </row>
    <row r="338" spans="2:13" x14ac:dyDescent="0.25">
      <c r="B338"/>
      <c r="C338"/>
      <c r="D338"/>
      <c r="E338"/>
      <c r="F338" t="s">
        <v>753</v>
      </c>
      <c r="G338" s="20">
        <v>1799.48</v>
      </c>
      <c r="H338" s="5">
        <v>45555.521111111113</v>
      </c>
      <c r="I338"/>
      <c r="J338" t="s">
        <v>636</v>
      </c>
      <c r="K338" s="20">
        <v>1799.48</v>
      </c>
      <c r="L338" s="20">
        <v>0</v>
      </c>
      <c r="M338" s="5">
        <v>45555</v>
      </c>
    </row>
    <row r="339" spans="2:13" x14ac:dyDescent="0.25">
      <c r="B339"/>
      <c r="C339"/>
      <c r="D339"/>
      <c r="E339"/>
      <c r="F339" t="s">
        <v>754</v>
      </c>
      <c r="G339" s="20">
        <v>1792.78</v>
      </c>
      <c r="H339" s="5">
        <v>45559.165590277778</v>
      </c>
      <c r="I339"/>
      <c r="J339" t="s">
        <v>755</v>
      </c>
      <c r="K339" s="20">
        <v>1792.78</v>
      </c>
      <c r="L339" s="20">
        <v>0</v>
      </c>
      <c r="M339" s="5">
        <v>45559</v>
      </c>
    </row>
    <row r="340" spans="2:13" x14ac:dyDescent="0.25">
      <c r="B340"/>
      <c r="C340"/>
      <c r="D340"/>
      <c r="E340"/>
      <c r="F340" t="s">
        <v>756</v>
      </c>
      <c r="G340" s="20">
        <v>1361.5</v>
      </c>
      <c r="H340" s="5">
        <v>45559.374178240738</v>
      </c>
      <c r="I340"/>
      <c r="J340" t="s">
        <v>757</v>
      </c>
      <c r="K340" s="20">
        <v>1361.5</v>
      </c>
      <c r="L340" s="20">
        <v>0</v>
      </c>
      <c r="M340" s="5">
        <v>45559</v>
      </c>
    </row>
    <row r="341" spans="2:13" x14ac:dyDescent="0.25">
      <c r="B341"/>
      <c r="C341"/>
      <c r="D341"/>
      <c r="E341"/>
      <c r="F341" t="s">
        <v>758</v>
      </c>
      <c r="G341" s="20">
        <v>239.97</v>
      </c>
      <c r="H341" s="5">
        <v>45559.376689814817</v>
      </c>
      <c r="I341"/>
      <c r="J341" t="s">
        <v>221</v>
      </c>
      <c r="K341" s="20">
        <v>239.97</v>
      </c>
      <c r="L341" s="20">
        <v>0</v>
      </c>
      <c r="M341" s="5">
        <v>45559</v>
      </c>
    </row>
    <row r="342" spans="2:13" x14ac:dyDescent="0.25">
      <c r="B342"/>
      <c r="C342"/>
      <c r="D342"/>
      <c r="E342"/>
      <c r="F342" t="s">
        <v>759</v>
      </c>
      <c r="G342" s="20">
        <v>3781.65</v>
      </c>
      <c r="H342" s="5">
        <v>45561.398900462962</v>
      </c>
      <c r="I342"/>
      <c r="J342" t="s">
        <v>510</v>
      </c>
      <c r="K342" s="20">
        <v>3781.65</v>
      </c>
      <c r="L342" s="20">
        <v>0</v>
      </c>
      <c r="M342" s="5">
        <v>45561</v>
      </c>
    </row>
    <row r="343" spans="2:13" x14ac:dyDescent="0.25">
      <c r="B343"/>
      <c r="C343"/>
      <c r="D343"/>
      <c r="E343"/>
      <c r="F343" t="s">
        <v>760</v>
      </c>
      <c r="G343" s="20">
        <v>15999.11</v>
      </c>
      <c r="H343" s="5">
        <v>45561.400312500002</v>
      </c>
      <c r="I343"/>
      <c r="J343" t="s">
        <v>512</v>
      </c>
      <c r="K343" s="20">
        <v>15999.11</v>
      </c>
      <c r="L343" s="20">
        <v>0</v>
      </c>
      <c r="M343" s="5">
        <v>45561</v>
      </c>
    </row>
    <row r="344" spans="2:13" customFormat="1" x14ac:dyDescent="0.25">
      <c r="F344" t="s">
        <v>761</v>
      </c>
      <c r="G344" s="20">
        <v>75</v>
      </c>
      <c r="H344" s="5">
        <v>45565.165324074071</v>
      </c>
      <c r="J344" t="s">
        <v>762</v>
      </c>
      <c r="K344" s="20">
        <v>75</v>
      </c>
      <c r="L344" s="20">
        <v>0</v>
      </c>
      <c r="M344" s="5">
        <v>45565</v>
      </c>
    </row>
    <row r="345" spans="2:13" customFormat="1" x14ac:dyDescent="0.25">
      <c r="F345" t="s">
        <v>771</v>
      </c>
      <c r="G345" s="20">
        <v>3146.21</v>
      </c>
      <c r="H345" s="5">
        <v>45566.165821759256</v>
      </c>
      <c r="J345" t="s">
        <v>772</v>
      </c>
      <c r="K345" s="20">
        <v>3146.21</v>
      </c>
      <c r="L345" s="20">
        <v>0</v>
      </c>
      <c r="M345" s="5">
        <v>45566</v>
      </c>
    </row>
    <row r="346" spans="2:13" customFormat="1" x14ac:dyDescent="0.25">
      <c r="F346" t="s">
        <v>773</v>
      </c>
      <c r="G346" s="20">
        <v>388.62</v>
      </c>
      <c r="H346" s="5">
        <v>45566.694386574076</v>
      </c>
      <c r="J346" t="s">
        <v>774</v>
      </c>
      <c r="K346" s="20">
        <v>388.62</v>
      </c>
      <c r="L346" s="20">
        <v>0</v>
      </c>
      <c r="M346" s="5">
        <v>45566</v>
      </c>
    </row>
    <row r="347" spans="2:13" customFormat="1" x14ac:dyDescent="0.25">
      <c r="F347" t="s">
        <v>775</v>
      </c>
      <c r="G347" s="20">
        <v>1487.75</v>
      </c>
      <c r="H347" s="5">
        <v>45573.173854166664</v>
      </c>
      <c r="J347" t="s">
        <v>776</v>
      </c>
      <c r="K347" s="20">
        <v>1487.75</v>
      </c>
      <c r="L347" s="20">
        <v>0</v>
      </c>
      <c r="M347" s="5">
        <v>45573</v>
      </c>
    </row>
    <row r="348" spans="2:13" customFormat="1" x14ac:dyDescent="0.25">
      <c r="F348" t="s">
        <v>777</v>
      </c>
      <c r="G348" s="20">
        <v>236.69</v>
      </c>
      <c r="H348" s="5">
        <v>45575.168599537035</v>
      </c>
      <c r="J348" t="s">
        <v>778</v>
      </c>
      <c r="K348" s="20">
        <v>236.69</v>
      </c>
      <c r="L348" s="20">
        <v>0</v>
      </c>
      <c r="M348" s="5">
        <v>45575</v>
      </c>
    </row>
    <row r="349" spans="2:13" customFormat="1" x14ac:dyDescent="0.25">
      <c r="F349" t="s">
        <v>779</v>
      </c>
      <c r="G349" s="20">
        <v>4006.29</v>
      </c>
      <c r="H349" s="5">
        <v>45576.435023148151</v>
      </c>
      <c r="J349" t="s">
        <v>510</v>
      </c>
      <c r="K349" s="20">
        <v>4006.29</v>
      </c>
      <c r="L349" s="20">
        <v>0</v>
      </c>
      <c r="M349" s="5">
        <v>45576</v>
      </c>
    </row>
    <row r="350" spans="2:13" customFormat="1" x14ac:dyDescent="0.25">
      <c r="F350" t="s">
        <v>780</v>
      </c>
      <c r="G350" s="20">
        <v>3872.69</v>
      </c>
      <c r="H350" s="5">
        <v>45576.435416666667</v>
      </c>
      <c r="J350" t="s">
        <v>510</v>
      </c>
      <c r="K350" s="20">
        <v>3872.69</v>
      </c>
      <c r="L350" s="20">
        <v>0</v>
      </c>
      <c r="M350" s="5">
        <v>45576</v>
      </c>
    </row>
    <row r="351" spans="2:13" customFormat="1" x14ac:dyDescent="0.25">
      <c r="H351" s="5"/>
      <c r="J351" t="s">
        <v>781</v>
      </c>
      <c r="K351" s="20">
        <v>0</v>
      </c>
      <c r="L351" s="20">
        <v>4064.54</v>
      </c>
      <c r="M351" s="5">
        <v>45576</v>
      </c>
    </row>
    <row r="352" spans="2:13" customFormat="1" x14ac:dyDescent="0.25">
      <c r="F352" t="s">
        <v>782</v>
      </c>
      <c r="G352" s="20">
        <v>16001.02</v>
      </c>
      <c r="H352" s="5">
        <v>45579.711608796293</v>
      </c>
      <c r="J352" t="s">
        <v>512</v>
      </c>
      <c r="K352" s="20">
        <v>16001.02</v>
      </c>
      <c r="L352" s="20">
        <v>0</v>
      </c>
      <c r="M352" s="5">
        <v>45579</v>
      </c>
    </row>
    <row r="353" spans="6:13" customFormat="1" x14ac:dyDescent="0.25">
      <c r="F353" t="s">
        <v>783</v>
      </c>
      <c r="G353" s="20">
        <v>16154.17</v>
      </c>
      <c r="H353" s="5">
        <v>45579.711944444447</v>
      </c>
      <c r="J353" t="s">
        <v>512</v>
      </c>
      <c r="K353" s="20">
        <v>16154.17</v>
      </c>
      <c r="L353" s="20">
        <v>0</v>
      </c>
      <c r="M353" s="5">
        <v>45579</v>
      </c>
    </row>
    <row r="354" spans="6:13" customFormat="1" x14ac:dyDescent="0.25">
      <c r="F354" t="s">
        <v>784</v>
      </c>
      <c r="G354" s="20">
        <v>34156.53</v>
      </c>
      <c r="H354" s="5">
        <v>45579.713472222225</v>
      </c>
      <c r="J354" t="s">
        <v>502</v>
      </c>
      <c r="K354" s="20">
        <v>34156.53</v>
      </c>
      <c r="L354" s="20">
        <v>0</v>
      </c>
      <c r="M354" s="5">
        <v>45579</v>
      </c>
    </row>
    <row r="355" spans="6:13" customFormat="1" x14ac:dyDescent="0.25">
      <c r="F355" t="s">
        <v>785</v>
      </c>
      <c r="G355" s="20">
        <v>1503.21</v>
      </c>
      <c r="H355" s="5">
        <v>45580.167905092596</v>
      </c>
      <c r="J355" t="s">
        <v>786</v>
      </c>
      <c r="K355" s="20">
        <v>1503.21</v>
      </c>
      <c r="L355" s="20">
        <v>0</v>
      </c>
      <c r="M355" s="5">
        <v>45580</v>
      </c>
    </row>
    <row r="356" spans="6:13" customFormat="1" x14ac:dyDescent="0.25">
      <c r="F356" t="s">
        <v>787</v>
      </c>
      <c r="G356" s="20">
        <v>68.95</v>
      </c>
      <c r="H356" s="5">
        <v>45581.608171296299</v>
      </c>
      <c r="J356" t="s">
        <v>418</v>
      </c>
      <c r="K356" s="20">
        <v>68.95</v>
      </c>
      <c r="L356" s="20">
        <v>0</v>
      </c>
      <c r="M356" s="5">
        <v>45581</v>
      </c>
    </row>
    <row r="357" spans="6:13" customFormat="1" x14ac:dyDescent="0.25">
      <c r="F357" t="s">
        <v>788</v>
      </c>
      <c r="G357" s="20">
        <v>830.02</v>
      </c>
      <c r="H357" s="5">
        <v>45587.170208333337</v>
      </c>
      <c r="J357" t="s">
        <v>789</v>
      </c>
      <c r="K357" s="20">
        <v>830.02</v>
      </c>
      <c r="L357" s="20">
        <v>0</v>
      </c>
      <c r="M357" s="5">
        <v>45587</v>
      </c>
    </row>
    <row r="358" spans="6:13" customFormat="1" x14ac:dyDescent="0.25">
      <c r="F358" t="s">
        <v>790</v>
      </c>
      <c r="G358" s="20">
        <v>33020.839999999997</v>
      </c>
      <c r="H358" s="5">
        <v>45587.680821759262</v>
      </c>
      <c r="J358" t="s">
        <v>512</v>
      </c>
      <c r="K358" s="20">
        <v>33020.839999999997</v>
      </c>
      <c r="L358" s="20">
        <v>0</v>
      </c>
      <c r="M358" s="5">
        <v>45587</v>
      </c>
    </row>
    <row r="359" spans="6:13" customFormat="1" x14ac:dyDescent="0.25">
      <c r="F359" t="s">
        <v>791</v>
      </c>
      <c r="G359" s="20">
        <v>7019.99</v>
      </c>
      <c r="H359" s="5">
        <v>45587.68136574074</v>
      </c>
      <c r="J359" t="s">
        <v>510</v>
      </c>
      <c r="K359" s="20">
        <v>7019.99</v>
      </c>
      <c r="L359" s="20">
        <v>0</v>
      </c>
      <c r="M359" s="5">
        <v>45587</v>
      </c>
    </row>
    <row r="360" spans="6:13" customFormat="1" x14ac:dyDescent="0.25">
      <c r="F360" t="s">
        <v>792</v>
      </c>
      <c r="G360" s="20">
        <v>191.84</v>
      </c>
      <c r="H360" s="5">
        <v>45588.466041666667</v>
      </c>
      <c r="J360" t="s">
        <v>793</v>
      </c>
      <c r="K360" s="20">
        <v>191.84</v>
      </c>
      <c r="L360" s="20">
        <v>0</v>
      </c>
      <c r="M360" s="5">
        <v>45588</v>
      </c>
    </row>
    <row r="361" spans="6:13" customFormat="1" x14ac:dyDescent="0.25">
      <c r="F361" t="s">
        <v>794</v>
      </c>
      <c r="G361" s="20">
        <v>1321.5</v>
      </c>
      <c r="H361" s="5">
        <v>45594.166828703703</v>
      </c>
      <c r="J361" t="s">
        <v>795</v>
      </c>
      <c r="K361" s="20">
        <v>1321.5</v>
      </c>
      <c r="L361" s="20">
        <v>0</v>
      </c>
      <c r="M361" s="5">
        <v>45594</v>
      </c>
    </row>
    <row r="362" spans="6:13" customFormat="1" x14ac:dyDescent="0.25">
      <c r="F362" t="s">
        <v>796</v>
      </c>
      <c r="G362" s="20">
        <v>16573.599999999999</v>
      </c>
      <c r="H362" s="5">
        <v>45596.404328703706</v>
      </c>
      <c r="J362" t="s">
        <v>512</v>
      </c>
      <c r="K362" s="20">
        <v>16573.599999999999</v>
      </c>
      <c r="L362" s="20">
        <v>0</v>
      </c>
      <c r="M362" s="5">
        <v>45596</v>
      </c>
    </row>
    <row r="363" spans="6:13" customFormat="1" x14ac:dyDescent="0.25">
      <c r="F363" t="s">
        <v>797</v>
      </c>
      <c r="G363" s="20">
        <v>3589.09</v>
      </c>
      <c r="H363" s="5">
        <v>45596.404664351852</v>
      </c>
      <c r="J363" t="s">
        <v>510</v>
      </c>
      <c r="K363" s="20">
        <v>3589.09</v>
      </c>
      <c r="L363" s="20">
        <v>0</v>
      </c>
      <c r="M363" s="5">
        <v>45596</v>
      </c>
    </row>
    <row r="364" spans="6:13" customFormat="1" x14ac:dyDescent="0.25">
      <c r="F364" t="s">
        <v>798</v>
      </c>
      <c r="G364" s="20">
        <v>938.63</v>
      </c>
      <c r="H364" s="5">
        <v>45596.405462962961</v>
      </c>
      <c r="J364" t="s">
        <v>799</v>
      </c>
      <c r="K364" s="20">
        <v>938.63</v>
      </c>
      <c r="L364" s="20">
        <v>210.83</v>
      </c>
      <c r="M364" s="5">
        <v>45596</v>
      </c>
    </row>
    <row r="365" spans="6:13" customFormat="1" x14ac:dyDescent="0.25">
      <c r="F365" t="s">
        <v>807</v>
      </c>
      <c r="G365" s="20">
        <v>486.22</v>
      </c>
      <c r="H365" s="5">
        <v>45597.461377314816</v>
      </c>
      <c r="J365" t="s">
        <v>808</v>
      </c>
      <c r="K365" s="20">
        <v>486.22</v>
      </c>
      <c r="L365" s="20">
        <v>0</v>
      </c>
      <c r="M365" s="5">
        <v>45597</v>
      </c>
    </row>
    <row r="366" spans="6:13" customFormat="1" x14ac:dyDescent="0.25">
      <c r="F366" t="s">
        <v>809</v>
      </c>
      <c r="G366" s="20">
        <v>487.8</v>
      </c>
      <c r="H366" s="5">
        <v>45597.462500000001</v>
      </c>
      <c r="J366" t="s">
        <v>810</v>
      </c>
      <c r="K366" s="20">
        <v>487.8</v>
      </c>
      <c r="L366" s="20">
        <v>0</v>
      </c>
      <c r="M366" s="5">
        <v>45597</v>
      </c>
    </row>
    <row r="367" spans="6:13" customFormat="1" x14ac:dyDescent="0.25">
      <c r="F367" t="s">
        <v>811</v>
      </c>
      <c r="G367" s="20">
        <v>294.77999999999997</v>
      </c>
      <c r="H367" s="5">
        <v>45597.463530092595</v>
      </c>
      <c r="J367" t="s">
        <v>812</v>
      </c>
      <c r="K367" s="20">
        <v>294.77999999999997</v>
      </c>
      <c r="L367" s="20">
        <v>0</v>
      </c>
      <c r="M367" s="5">
        <v>45597</v>
      </c>
    </row>
    <row r="368" spans="6:13" customFormat="1" x14ac:dyDescent="0.25">
      <c r="F368" t="s">
        <v>813</v>
      </c>
      <c r="G368" s="20">
        <v>483.09</v>
      </c>
      <c r="H368" s="5">
        <v>45597.463993055557</v>
      </c>
      <c r="J368" t="s">
        <v>814</v>
      </c>
      <c r="K368" s="20">
        <v>483.09</v>
      </c>
      <c r="L368" s="20">
        <v>0</v>
      </c>
      <c r="M368" s="5">
        <v>45597</v>
      </c>
    </row>
    <row r="369" spans="6:13" customFormat="1" x14ac:dyDescent="0.25">
      <c r="F369" t="s">
        <v>815</v>
      </c>
      <c r="G369" s="20">
        <v>364.96</v>
      </c>
      <c r="H369" s="5">
        <v>45597.464270833334</v>
      </c>
      <c r="J369" t="s">
        <v>816</v>
      </c>
      <c r="K369" s="20">
        <v>364.96</v>
      </c>
      <c r="L369" s="20">
        <v>0</v>
      </c>
      <c r="M369" s="5">
        <v>45597</v>
      </c>
    </row>
    <row r="370" spans="6:13" customFormat="1" x14ac:dyDescent="0.25">
      <c r="F370" t="s">
        <v>817</v>
      </c>
      <c r="G370" s="20">
        <v>184.42</v>
      </c>
      <c r="H370" s="5">
        <v>45597.464548611111</v>
      </c>
      <c r="J370" t="s">
        <v>818</v>
      </c>
      <c r="K370" s="20">
        <v>184.42</v>
      </c>
      <c r="L370" s="20">
        <v>0</v>
      </c>
      <c r="M370" s="5">
        <v>45597</v>
      </c>
    </row>
    <row r="371" spans="6:13" customFormat="1" x14ac:dyDescent="0.25">
      <c r="F371" t="s">
        <v>819</v>
      </c>
      <c r="G371" s="20">
        <v>5272.33</v>
      </c>
      <c r="H371" s="5">
        <v>45597.465324074074</v>
      </c>
      <c r="J371" t="s">
        <v>820</v>
      </c>
      <c r="K371" s="20">
        <v>5272.33</v>
      </c>
      <c r="L371" s="20">
        <v>0</v>
      </c>
      <c r="M371" s="5">
        <v>45597</v>
      </c>
    </row>
    <row r="372" spans="6:13" customFormat="1" x14ac:dyDescent="0.25">
      <c r="F372" t="s">
        <v>821</v>
      </c>
      <c r="G372" s="20">
        <v>226.95</v>
      </c>
      <c r="H372" s="5">
        <v>45597.465601851851</v>
      </c>
      <c r="J372" t="s">
        <v>822</v>
      </c>
      <c r="K372" s="20">
        <v>226.95</v>
      </c>
      <c r="L372" s="20">
        <v>0</v>
      </c>
      <c r="M372" s="5">
        <v>45597</v>
      </c>
    </row>
    <row r="373" spans="6:13" customFormat="1" x14ac:dyDescent="0.25">
      <c r="F373" t="s">
        <v>823</v>
      </c>
      <c r="G373" s="20">
        <v>551.41999999999996</v>
      </c>
      <c r="H373" s="5">
        <v>45597.466273148151</v>
      </c>
      <c r="J373" t="s">
        <v>824</v>
      </c>
      <c r="K373" s="20">
        <v>551.41999999999996</v>
      </c>
      <c r="L373" s="20">
        <v>0</v>
      </c>
      <c r="M373" s="5">
        <v>45597</v>
      </c>
    </row>
    <row r="374" spans="6:13" customFormat="1" x14ac:dyDescent="0.25">
      <c r="F374" t="s">
        <v>825</v>
      </c>
      <c r="G374" s="20">
        <v>234.9</v>
      </c>
      <c r="H374" s="5">
        <v>45597.466539351852</v>
      </c>
      <c r="J374" t="s">
        <v>826</v>
      </c>
      <c r="K374" s="20">
        <v>234.9</v>
      </c>
      <c r="L374" s="20">
        <v>0</v>
      </c>
      <c r="M374" s="5">
        <v>45597</v>
      </c>
    </row>
    <row r="375" spans="6:13" customFormat="1" x14ac:dyDescent="0.25">
      <c r="F375" t="s">
        <v>827</v>
      </c>
      <c r="G375" s="20">
        <v>462.72</v>
      </c>
      <c r="H375" s="5">
        <v>45597.466932870368</v>
      </c>
      <c r="J375" t="s">
        <v>828</v>
      </c>
      <c r="K375" s="20">
        <v>462.72</v>
      </c>
      <c r="L375" s="20">
        <v>0</v>
      </c>
      <c r="M375" s="5">
        <v>45597</v>
      </c>
    </row>
    <row r="376" spans="6:13" customFormat="1" x14ac:dyDescent="0.25">
      <c r="F376" t="s">
        <v>829</v>
      </c>
      <c r="G376" s="20">
        <v>727.84</v>
      </c>
      <c r="H376" s="5">
        <v>45597.467199074075</v>
      </c>
      <c r="J376" t="s">
        <v>830</v>
      </c>
      <c r="K376" s="20">
        <v>727.84</v>
      </c>
      <c r="L376" s="20">
        <v>0</v>
      </c>
      <c r="M376" s="5">
        <v>45597</v>
      </c>
    </row>
    <row r="377" spans="6:13" customFormat="1" x14ac:dyDescent="0.25">
      <c r="F377" t="s">
        <v>831</v>
      </c>
      <c r="G377" s="20">
        <v>458.91</v>
      </c>
      <c r="H377" s="5">
        <v>45597.467719907407</v>
      </c>
      <c r="J377" t="s">
        <v>832</v>
      </c>
      <c r="K377" s="20">
        <v>458.91</v>
      </c>
      <c r="L377" s="20">
        <v>0</v>
      </c>
      <c r="M377" s="5">
        <v>45597</v>
      </c>
    </row>
    <row r="378" spans="6:13" customFormat="1" x14ac:dyDescent="0.25">
      <c r="F378" t="s">
        <v>833</v>
      </c>
      <c r="G378" s="20">
        <v>156.94</v>
      </c>
      <c r="H378" s="5">
        <v>45597.46806712963</v>
      </c>
      <c r="J378" t="s">
        <v>834</v>
      </c>
      <c r="K378" s="20">
        <v>156.94</v>
      </c>
      <c r="L378" s="20">
        <v>0</v>
      </c>
      <c r="M378" s="5">
        <v>45597</v>
      </c>
    </row>
    <row r="379" spans="6:13" customFormat="1" x14ac:dyDescent="0.25">
      <c r="F379" t="s">
        <v>835</v>
      </c>
      <c r="G379" s="20">
        <v>1712.01</v>
      </c>
      <c r="H379" s="5">
        <v>45597.468645833331</v>
      </c>
      <c r="J379" t="s">
        <v>836</v>
      </c>
      <c r="K379" s="20">
        <v>1712.01</v>
      </c>
      <c r="L379" s="20">
        <v>0</v>
      </c>
      <c r="M379" s="5">
        <v>45597</v>
      </c>
    </row>
    <row r="380" spans="6:13" customFormat="1" x14ac:dyDescent="0.25">
      <c r="F380" t="s">
        <v>837</v>
      </c>
      <c r="G380" s="20">
        <v>234.52</v>
      </c>
      <c r="H380" s="5">
        <v>45597.468923611108</v>
      </c>
      <c r="J380" t="s">
        <v>838</v>
      </c>
      <c r="K380" s="20">
        <v>234.52</v>
      </c>
      <c r="L380" s="20">
        <v>0</v>
      </c>
      <c r="M380" s="5">
        <v>45597</v>
      </c>
    </row>
    <row r="381" spans="6:13" customFormat="1" x14ac:dyDescent="0.25">
      <c r="F381" t="s">
        <v>839</v>
      </c>
      <c r="G381" s="20">
        <v>1275.78</v>
      </c>
      <c r="H381" s="5">
        <v>45601.164988425924</v>
      </c>
      <c r="J381" t="s">
        <v>840</v>
      </c>
      <c r="K381" s="20">
        <v>1275.78</v>
      </c>
      <c r="L381" s="20">
        <v>0</v>
      </c>
      <c r="M381" s="5">
        <v>45601</v>
      </c>
    </row>
    <row r="382" spans="6:13" customFormat="1" x14ac:dyDescent="0.25">
      <c r="F382" t="s">
        <v>843</v>
      </c>
      <c r="G382" s="20">
        <v>215.77</v>
      </c>
      <c r="H382" s="5">
        <v>45603.171423611115</v>
      </c>
      <c r="J382" t="s">
        <v>844</v>
      </c>
      <c r="K382" s="20">
        <v>215.77</v>
      </c>
      <c r="L382" s="20">
        <v>0</v>
      </c>
      <c r="M382" s="5">
        <v>45603</v>
      </c>
    </row>
    <row r="383" spans="6:13" customFormat="1" x14ac:dyDescent="0.25">
      <c r="F383" t="s">
        <v>845</v>
      </c>
      <c r="G383" s="20">
        <v>291.42</v>
      </c>
      <c r="H383" s="5">
        <v>45607.708680555559</v>
      </c>
      <c r="J383" t="s">
        <v>846</v>
      </c>
      <c r="K383" s="20">
        <v>291.42</v>
      </c>
      <c r="L383" s="20">
        <v>0</v>
      </c>
      <c r="M383" s="5">
        <v>45607</v>
      </c>
    </row>
    <row r="384" spans="6:13" customFormat="1" x14ac:dyDescent="0.25">
      <c r="H384" s="5"/>
      <c r="J384" t="s">
        <v>847</v>
      </c>
      <c r="K384" s="20">
        <v>0</v>
      </c>
      <c r="L384" s="20">
        <v>0</v>
      </c>
      <c r="M384" s="5">
        <v>45607</v>
      </c>
    </row>
    <row r="385" spans="2:13" customFormat="1" x14ac:dyDescent="0.25">
      <c r="F385" t="s">
        <v>848</v>
      </c>
      <c r="G385" s="20">
        <v>1082.01</v>
      </c>
      <c r="H385" s="5">
        <v>45608.167175925926</v>
      </c>
      <c r="J385" t="s">
        <v>849</v>
      </c>
      <c r="K385" s="20">
        <v>1082.01</v>
      </c>
      <c r="L385" s="20">
        <v>0</v>
      </c>
      <c r="M385" s="5">
        <v>45608</v>
      </c>
    </row>
    <row r="386" spans="2:13" customFormat="1" x14ac:dyDescent="0.25">
      <c r="F386" t="s">
        <v>850</v>
      </c>
      <c r="G386" s="20">
        <v>10003.61</v>
      </c>
      <c r="H386" s="5">
        <v>45611.448680555557</v>
      </c>
      <c r="J386" t="s">
        <v>512</v>
      </c>
      <c r="K386" s="20">
        <v>10003.61</v>
      </c>
      <c r="L386" s="20">
        <v>0</v>
      </c>
      <c r="M386" s="5">
        <v>45611</v>
      </c>
    </row>
    <row r="387" spans="2:13" customFormat="1" x14ac:dyDescent="0.25">
      <c r="F387" t="s">
        <v>851</v>
      </c>
      <c r="G387" s="20">
        <v>982.21</v>
      </c>
      <c r="H387" s="5">
        <v>45611.462256944447</v>
      </c>
      <c r="J387" t="s">
        <v>510</v>
      </c>
      <c r="K387" s="20">
        <v>982.21</v>
      </c>
      <c r="L387" s="20">
        <v>0</v>
      </c>
      <c r="M387" s="5">
        <v>45611</v>
      </c>
    </row>
    <row r="388" spans="2:13" customFormat="1" x14ac:dyDescent="0.25">
      <c r="F388" t="s">
        <v>852</v>
      </c>
      <c r="G388" s="20">
        <v>9997.75</v>
      </c>
      <c r="H388" s="5">
        <v>45611.471122685187</v>
      </c>
      <c r="J388" t="s">
        <v>512</v>
      </c>
      <c r="K388" s="20">
        <v>9997.75</v>
      </c>
      <c r="L388" s="20">
        <v>0</v>
      </c>
      <c r="M388" s="5">
        <v>45611</v>
      </c>
    </row>
    <row r="389" spans="2:13" customFormat="1" x14ac:dyDescent="0.25">
      <c r="F389" t="s">
        <v>853</v>
      </c>
      <c r="G389" s="20">
        <v>1389.73</v>
      </c>
      <c r="H389" s="5">
        <v>45611.47216435185</v>
      </c>
      <c r="J389" t="s">
        <v>510</v>
      </c>
      <c r="K389" s="20">
        <v>1389.73</v>
      </c>
      <c r="L389" s="20">
        <v>0</v>
      </c>
      <c r="M389" s="5">
        <v>45611</v>
      </c>
    </row>
    <row r="390" spans="2:13" customFormat="1" x14ac:dyDescent="0.25">
      <c r="F390" t="s">
        <v>854</v>
      </c>
      <c r="G390" s="20">
        <v>1886.31</v>
      </c>
      <c r="H390" s="5">
        <v>45611.541400462964</v>
      </c>
      <c r="J390" t="s">
        <v>502</v>
      </c>
      <c r="K390" s="20">
        <v>1886.31</v>
      </c>
      <c r="L390" s="20">
        <v>0</v>
      </c>
      <c r="M390" s="5">
        <v>45611</v>
      </c>
    </row>
    <row r="391" spans="2:13" customFormat="1" x14ac:dyDescent="0.25">
      <c r="F391" t="s">
        <v>855</v>
      </c>
      <c r="G391" s="20">
        <v>5791.04</v>
      </c>
      <c r="H391" s="5">
        <v>45611.551215277781</v>
      </c>
      <c r="J391" t="s">
        <v>502</v>
      </c>
      <c r="K391" s="20">
        <v>5791.04</v>
      </c>
      <c r="L391" s="20">
        <v>0</v>
      </c>
      <c r="M391" s="5">
        <v>45611</v>
      </c>
    </row>
    <row r="392" spans="2:13" customFormat="1" x14ac:dyDescent="0.25">
      <c r="F392" t="s">
        <v>856</v>
      </c>
      <c r="G392" s="20">
        <v>10194.25</v>
      </c>
      <c r="H392" s="5">
        <v>45611.553483796299</v>
      </c>
      <c r="J392" t="s">
        <v>857</v>
      </c>
      <c r="K392" s="20">
        <v>10194.25</v>
      </c>
      <c r="L392" s="20">
        <v>0</v>
      </c>
      <c r="M392" s="5">
        <v>45611</v>
      </c>
    </row>
    <row r="393" spans="2:13" customFormat="1" x14ac:dyDescent="0.25">
      <c r="F393" t="s">
        <v>858</v>
      </c>
      <c r="G393" s="20">
        <v>151.41</v>
      </c>
      <c r="H393" s="5">
        <v>45611.556192129632</v>
      </c>
      <c r="J393" t="s">
        <v>859</v>
      </c>
      <c r="K393" s="20">
        <v>151.41</v>
      </c>
      <c r="L393" s="20">
        <v>0</v>
      </c>
      <c r="M393" s="5">
        <v>45611</v>
      </c>
    </row>
    <row r="394" spans="2:13" customFormat="1" x14ac:dyDescent="0.25">
      <c r="F394" t="s">
        <v>860</v>
      </c>
      <c r="G394" s="20">
        <v>155.04</v>
      </c>
      <c r="H394" s="5">
        <v>45611.579814814817</v>
      </c>
      <c r="J394" t="s">
        <v>861</v>
      </c>
      <c r="K394" s="20">
        <v>155.04</v>
      </c>
      <c r="L394" s="20">
        <v>0</v>
      </c>
      <c r="M394" s="5">
        <v>45611</v>
      </c>
    </row>
    <row r="395" spans="2:13" x14ac:dyDescent="0.25">
      <c r="B395"/>
      <c r="C395"/>
      <c r="D395"/>
      <c r="E395"/>
      <c r="F395" t="s">
        <v>862</v>
      </c>
      <c r="G395" s="20">
        <v>27.5</v>
      </c>
      <c r="H395" s="5">
        <v>45611.580601851849</v>
      </c>
      <c r="I395"/>
      <c r="J395" t="s">
        <v>863</v>
      </c>
      <c r="K395" s="20">
        <v>27.5</v>
      </c>
      <c r="L395" s="20">
        <v>0</v>
      </c>
      <c r="M395" s="5">
        <v>45611</v>
      </c>
    </row>
    <row r="396" spans="2:13" x14ac:dyDescent="0.25">
      <c r="F396" t="s">
        <v>864</v>
      </c>
      <c r="G396" s="20">
        <v>12755.37</v>
      </c>
      <c r="H396" s="5">
        <v>45611.587291666663</v>
      </c>
      <c r="I396"/>
      <c r="J396" t="s">
        <v>273</v>
      </c>
      <c r="K396" s="20">
        <v>12755.37</v>
      </c>
      <c r="L396" s="20">
        <v>0</v>
      </c>
      <c r="M396" s="5">
        <v>45611</v>
      </c>
    </row>
    <row r="397" spans="2:13" x14ac:dyDescent="0.25">
      <c r="F397" t="s">
        <v>865</v>
      </c>
      <c r="G397" s="20">
        <v>386.95</v>
      </c>
      <c r="H397" s="5">
        <v>45611.587800925925</v>
      </c>
      <c r="I397"/>
      <c r="J397" t="s">
        <v>866</v>
      </c>
      <c r="K397" s="20">
        <v>386.95</v>
      </c>
      <c r="L397" s="20">
        <v>0</v>
      </c>
      <c r="M397" s="5">
        <v>45611</v>
      </c>
    </row>
    <row r="398" spans="2:13" x14ac:dyDescent="0.25">
      <c r="F398" t="s">
        <v>867</v>
      </c>
      <c r="G398" s="20">
        <v>135.25</v>
      </c>
      <c r="H398" s="5">
        <v>45611.58871527778</v>
      </c>
      <c r="I398"/>
      <c r="J398" t="s">
        <v>868</v>
      </c>
      <c r="K398" s="20">
        <v>135.25</v>
      </c>
      <c r="L398" s="20">
        <v>0</v>
      </c>
      <c r="M398" s="5">
        <v>45611</v>
      </c>
    </row>
    <row r="399" spans="2:13" x14ac:dyDescent="0.25">
      <c r="F399" t="s">
        <v>869</v>
      </c>
      <c r="G399" s="20">
        <v>645</v>
      </c>
      <c r="H399" s="5">
        <v>45611.589398148149</v>
      </c>
      <c r="I399"/>
      <c r="J399" t="s">
        <v>870</v>
      </c>
      <c r="K399" s="20">
        <v>645</v>
      </c>
      <c r="L399" s="20">
        <v>0</v>
      </c>
      <c r="M399" s="5">
        <v>45611</v>
      </c>
    </row>
    <row r="400" spans="2:13" x14ac:dyDescent="0.25">
      <c r="F400" t="s">
        <v>871</v>
      </c>
      <c r="G400" s="20">
        <v>304.33</v>
      </c>
      <c r="H400" s="5">
        <v>45611.590740740743</v>
      </c>
      <c r="I400"/>
      <c r="J400" t="s">
        <v>872</v>
      </c>
      <c r="K400" s="20">
        <v>304.33</v>
      </c>
      <c r="L400" s="20">
        <v>569.33000000000004</v>
      </c>
      <c r="M400" s="5">
        <v>45611</v>
      </c>
    </row>
    <row r="401" spans="6:13" x14ac:dyDescent="0.25">
      <c r="F401" t="s">
        <v>873</v>
      </c>
      <c r="G401" s="20">
        <v>507.19</v>
      </c>
      <c r="H401" s="5">
        <v>45611.591851851852</v>
      </c>
      <c r="I401"/>
      <c r="J401" t="s">
        <v>874</v>
      </c>
      <c r="K401" s="20">
        <v>507.19</v>
      </c>
      <c r="L401" s="20">
        <v>27.5</v>
      </c>
      <c r="M401" s="5">
        <v>45611</v>
      </c>
    </row>
    <row r="402" spans="6:13" x14ac:dyDescent="0.25">
      <c r="F402" t="s">
        <v>875</v>
      </c>
      <c r="G402" s="20">
        <v>19.97</v>
      </c>
      <c r="H402" s="5">
        <v>45611.592685185184</v>
      </c>
      <c r="I402"/>
      <c r="J402" t="s">
        <v>876</v>
      </c>
      <c r="K402" s="20">
        <v>19.97</v>
      </c>
      <c r="L402" s="20">
        <v>0</v>
      </c>
      <c r="M402" s="5">
        <v>45611</v>
      </c>
    </row>
    <row r="403" spans="6:13" x14ac:dyDescent="0.25">
      <c r="F403" t="s">
        <v>877</v>
      </c>
      <c r="G403" s="20">
        <v>368.98</v>
      </c>
      <c r="H403" s="5">
        <v>45611.593101851853</v>
      </c>
      <c r="I403"/>
      <c r="J403" t="s">
        <v>878</v>
      </c>
      <c r="K403" s="20">
        <v>368.98</v>
      </c>
      <c r="L403" s="20">
        <v>0</v>
      </c>
      <c r="M403" s="5">
        <v>45611</v>
      </c>
    </row>
    <row r="404" spans="6:13" x14ac:dyDescent="0.25">
      <c r="F404" t="s">
        <v>879</v>
      </c>
      <c r="G404" s="20">
        <v>542.1</v>
      </c>
      <c r="H404" s="5">
        <v>45611.594768518517</v>
      </c>
      <c r="I404"/>
      <c r="J404" t="s">
        <v>880</v>
      </c>
      <c r="K404" s="20">
        <v>542.1</v>
      </c>
      <c r="L404" s="20">
        <v>0</v>
      </c>
      <c r="M404" s="5">
        <v>45611</v>
      </c>
    </row>
    <row r="405" spans="6:13" x14ac:dyDescent="0.25">
      <c r="F405" t="s">
        <v>881</v>
      </c>
      <c r="G405" s="20">
        <v>1471.35</v>
      </c>
      <c r="H405" s="5">
        <v>45611.595717592594</v>
      </c>
      <c r="I405"/>
      <c r="J405" t="s">
        <v>882</v>
      </c>
      <c r="K405" s="20">
        <v>1471.35</v>
      </c>
      <c r="L405" s="20">
        <v>0</v>
      </c>
      <c r="M405" s="5">
        <v>45611</v>
      </c>
    </row>
    <row r="406" spans="6:13" x14ac:dyDescent="0.25">
      <c r="F406" t="s">
        <v>883</v>
      </c>
      <c r="G406" s="20">
        <v>1833.19</v>
      </c>
      <c r="H406" s="5">
        <v>45611.596736111111</v>
      </c>
      <c r="I406"/>
      <c r="J406" t="s">
        <v>884</v>
      </c>
      <c r="K406" s="20">
        <v>1833.19</v>
      </c>
      <c r="L406" s="20">
        <v>0</v>
      </c>
      <c r="M406" s="5">
        <v>45611</v>
      </c>
    </row>
    <row r="407" spans="6:13" x14ac:dyDescent="0.25">
      <c r="F407" t="s">
        <v>885</v>
      </c>
      <c r="G407" s="20">
        <v>212.43</v>
      </c>
      <c r="H407" s="5">
        <v>45611.597268518519</v>
      </c>
      <c r="I407"/>
      <c r="J407" t="s">
        <v>886</v>
      </c>
      <c r="K407" s="20">
        <v>212.43</v>
      </c>
      <c r="L407" s="20">
        <v>0</v>
      </c>
      <c r="M407" s="5">
        <v>45611</v>
      </c>
    </row>
    <row r="408" spans="6:13" x14ac:dyDescent="0.25">
      <c r="F408" t="s">
        <v>887</v>
      </c>
      <c r="G408" s="20">
        <v>248.65</v>
      </c>
      <c r="H408" s="5">
        <v>45611.597696759258</v>
      </c>
      <c r="I408"/>
      <c r="J408" t="s">
        <v>888</v>
      </c>
      <c r="K408" s="20">
        <v>248.65</v>
      </c>
      <c r="L408" s="20">
        <v>0</v>
      </c>
      <c r="M408" s="5">
        <v>45611</v>
      </c>
    </row>
    <row r="409" spans="6:13" x14ac:dyDescent="0.25">
      <c r="F409" t="s">
        <v>889</v>
      </c>
      <c r="G409" s="20">
        <v>4583.6400000000003</v>
      </c>
      <c r="H409" s="5">
        <v>45611.648518518516</v>
      </c>
      <c r="I409"/>
      <c r="J409" t="s">
        <v>890</v>
      </c>
      <c r="K409" s="20">
        <v>4583.6400000000003</v>
      </c>
      <c r="L409" s="20">
        <v>0</v>
      </c>
      <c r="M409" s="5">
        <v>45611</v>
      </c>
    </row>
    <row r="410" spans="6:13" x14ac:dyDescent="0.25">
      <c r="F410"/>
      <c r="G410"/>
      <c r="H410" s="5"/>
      <c r="I410"/>
      <c r="J410" t="s">
        <v>327</v>
      </c>
      <c r="K410" s="20">
        <v>0</v>
      </c>
      <c r="L410" s="20">
        <v>223.97</v>
      </c>
      <c r="M410" s="5">
        <v>45611</v>
      </c>
    </row>
    <row r="411" spans="6:13" x14ac:dyDescent="0.25">
      <c r="F411"/>
      <c r="G411"/>
      <c r="H411" s="5"/>
      <c r="I411"/>
      <c r="J411" t="s">
        <v>891</v>
      </c>
      <c r="K411" s="20">
        <v>0</v>
      </c>
      <c r="L411" s="20">
        <v>2378.9899999999998</v>
      </c>
      <c r="M411" s="5">
        <v>45611</v>
      </c>
    </row>
    <row r="412" spans="6:13" x14ac:dyDescent="0.25">
      <c r="F412" t="s">
        <v>892</v>
      </c>
      <c r="G412" s="20">
        <v>4235.54</v>
      </c>
      <c r="H412" s="5">
        <v>45615.16673611111</v>
      </c>
      <c r="I412"/>
      <c r="J412" t="s">
        <v>893</v>
      </c>
      <c r="K412" s="20">
        <v>4235.54</v>
      </c>
      <c r="L412" s="20">
        <v>0</v>
      </c>
      <c r="M412" s="5">
        <v>45615</v>
      </c>
    </row>
    <row r="413" spans="6:13" x14ac:dyDescent="0.25">
      <c r="F413" t="s">
        <v>894</v>
      </c>
      <c r="G413" s="20">
        <v>23.84</v>
      </c>
      <c r="H413" s="5">
        <v>45617.165439814817</v>
      </c>
      <c r="I413"/>
      <c r="J413" t="s">
        <v>895</v>
      </c>
      <c r="K413" s="20">
        <v>23.84</v>
      </c>
      <c r="L413" s="20">
        <v>0</v>
      </c>
      <c r="M413" s="5">
        <v>45617</v>
      </c>
    </row>
    <row r="414" spans="6:13" x14ac:dyDescent="0.25">
      <c r="F414" t="s">
        <v>896</v>
      </c>
      <c r="G414" s="20">
        <v>375</v>
      </c>
      <c r="H414" s="5">
        <v>45621.165208333332</v>
      </c>
      <c r="I414"/>
      <c r="J414" t="s">
        <v>897</v>
      </c>
      <c r="K414" s="20">
        <v>375</v>
      </c>
      <c r="L414" s="20">
        <v>0</v>
      </c>
      <c r="M414" s="5">
        <v>45621</v>
      </c>
    </row>
    <row r="415" spans="6:13" x14ac:dyDescent="0.25">
      <c r="F415" t="s">
        <v>898</v>
      </c>
      <c r="G415" s="20">
        <v>314.93</v>
      </c>
      <c r="H415" s="5">
        <v>45622.165011574078</v>
      </c>
      <c r="I415"/>
      <c r="J415" t="s">
        <v>899</v>
      </c>
      <c r="K415" s="20">
        <v>314.93</v>
      </c>
      <c r="L415" s="20">
        <v>0</v>
      </c>
      <c r="M415" s="5">
        <v>45622</v>
      </c>
    </row>
    <row r="416" spans="6:13" x14ac:dyDescent="0.25">
      <c r="F416" t="s">
        <v>908</v>
      </c>
      <c r="G416" s="20">
        <v>2151.38</v>
      </c>
      <c r="H416" s="5">
        <v>45628.637164351851</v>
      </c>
      <c r="I416"/>
      <c r="J416" t="s">
        <v>909</v>
      </c>
      <c r="K416" s="20">
        <v>2151.38</v>
      </c>
      <c r="L416" s="20">
        <v>0</v>
      </c>
      <c r="M416" s="5">
        <v>45628</v>
      </c>
    </row>
    <row r="417" spans="6:13" x14ac:dyDescent="0.25">
      <c r="F417" t="s">
        <v>910</v>
      </c>
      <c r="G417" s="20">
        <v>2638.27</v>
      </c>
      <c r="H417" s="5">
        <v>45629.165925925925</v>
      </c>
      <c r="I417"/>
      <c r="J417" t="s">
        <v>911</v>
      </c>
      <c r="K417" s="20">
        <v>2638.27</v>
      </c>
      <c r="L417" s="20">
        <v>0</v>
      </c>
      <c r="M417" s="5">
        <v>45629</v>
      </c>
    </row>
    <row r="418" spans="6:13" x14ac:dyDescent="0.25">
      <c r="F418" t="s">
        <v>912</v>
      </c>
      <c r="G418" s="20">
        <v>7425.13</v>
      </c>
      <c r="H418" s="5">
        <v>45629.389988425923</v>
      </c>
      <c r="I418"/>
      <c r="J418" t="s">
        <v>512</v>
      </c>
      <c r="K418" s="20">
        <v>7425.13</v>
      </c>
      <c r="L418" s="20">
        <v>0</v>
      </c>
      <c r="M418" s="5">
        <v>45629</v>
      </c>
    </row>
    <row r="419" spans="6:13" x14ac:dyDescent="0.25">
      <c r="F419" t="s">
        <v>913</v>
      </c>
      <c r="G419" s="20">
        <v>899.95</v>
      </c>
      <c r="H419" s="5">
        <v>45632.166631944441</v>
      </c>
      <c r="I419"/>
      <c r="J419" t="s">
        <v>914</v>
      </c>
      <c r="K419" s="20">
        <v>899.95</v>
      </c>
      <c r="L419" s="20">
        <v>0</v>
      </c>
      <c r="M419" s="5">
        <v>45632</v>
      </c>
    </row>
    <row r="420" spans="6:13" x14ac:dyDescent="0.25">
      <c r="F420" t="s">
        <v>915</v>
      </c>
      <c r="G420" s="20">
        <v>23.99</v>
      </c>
      <c r="H420" s="5">
        <v>45632.447129629632</v>
      </c>
      <c r="I420"/>
      <c r="J420" t="s">
        <v>916</v>
      </c>
      <c r="K420" s="20">
        <v>23.99</v>
      </c>
      <c r="L420" s="20">
        <v>0</v>
      </c>
      <c r="M420" s="5">
        <v>45632</v>
      </c>
    </row>
    <row r="421" spans="6:13" x14ac:dyDescent="0.25">
      <c r="F421" t="s">
        <v>917</v>
      </c>
      <c r="G421" s="20">
        <v>35.99</v>
      </c>
      <c r="H421" s="5">
        <v>45632.447129629632</v>
      </c>
      <c r="I421"/>
      <c r="J421" t="s">
        <v>916</v>
      </c>
      <c r="K421" s="20">
        <v>35.99</v>
      </c>
      <c r="L421" s="20">
        <v>0</v>
      </c>
      <c r="M421" s="5">
        <v>45632</v>
      </c>
    </row>
    <row r="422" spans="6:13" x14ac:dyDescent="0.25">
      <c r="F422" t="s">
        <v>918</v>
      </c>
      <c r="G422" s="20">
        <v>39.99</v>
      </c>
      <c r="H422" s="5">
        <v>45632.447129629632</v>
      </c>
      <c r="I422"/>
      <c r="J422" t="s">
        <v>916</v>
      </c>
      <c r="K422" s="20">
        <v>39.99</v>
      </c>
      <c r="L422" s="20">
        <v>0</v>
      </c>
      <c r="M422" s="5">
        <v>45632</v>
      </c>
    </row>
    <row r="423" spans="6:13" x14ac:dyDescent="0.25">
      <c r="F423" t="s">
        <v>919</v>
      </c>
      <c r="G423" s="20">
        <v>907.62</v>
      </c>
      <c r="H423" s="5">
        <v>45636.168194444443</v>
      </c>
      <c r="I423"/>
      <c r="J423" t="s">
        <v>920</v>
      </c>
      <c r="K423" s="20">
        <v>907.62</v>
      </c>
      <c r="L423" s="20">
        <v>0</v>
      </c>
      <c r="M423" s="5">
        <v>45636</v>
      </c>
    </row>
    <row r="424" spans="6:13" x14ac:dyDescent="0.25">
      <c r="F424" t="s">
        <v>921</v>
      </c>
      <c r="G424" s="20">
        <v>303.7</v>
      </c>
      <c r="H424" s="5">
        <v>45643.165821759256</v>
      </c>
      <c r="I424"/>
      <c r="J424" t="s">
        <v>922</v>
      </c>
      <c r="K424" s="20">
        <v>303.7</v>
      </c>
      <c r="L424" s="20">
        <v>0</v>
      </c>
      <c r="M424" s="5">
        <v>45643</v>
      </c>
    </row>
    <row r="425" spans="6:13" x14ac:dyDescent="0.25">
      <c r="F425" t="s">
        <v>923</v>
      </c>
      <c r="G425" s="20">
        <v>329.7</v>
      </c>
      <c r="H425" s="5">
        <v>45646.444027777776</v>
      </c>
      <c r="I425"/>
      <c r="J425" t="s">
        <v>924</v>
      </c>
      <c r="K425" s="20">
        <v>329.7</v>
      </c>
      <c r="L425" s="20">
        <v>0</v>
      </c>
      <c r="M425" s="5">
        <v>45646</v>
      </c>
    </row>
    <row r="426" spans="6:13" x14ac:dyDescent="0.25">
      <c r="F426" t="s">
        <v>925</v>
      </c>
      <c r="G426" s="20">
        <v>560.30999999999995</v>
      </c>
      <c r="H426" s="5">
        <v>45650.165486111109</v>
      </c>
      <c r="I426"/>
      <c r="J426" t="s">
        <v>926</v>
      </c>
      <c r="K426" s="20">
        <v>560.30999999999995</v>
      </c>
      <c r="L426" s="20">
        <v>0</v>
      </c>
      <c r="M426" s="5">
        <v>45650</v>
      </c>
    </row>
    <row r="427" spans="6:13" x14ac:dyDescent="0.25">
      <c r="F427" t="s">
        <v>927</v>
      </c>
      <c r="G427" s="20">
        <v>35.979999999999997</v>
      </c>
      <c r="H427" s="5">
        <v>45651.167002314818</v>
      </c>
      <c r="I427"/>
      <c r="J427" t="s">
        <v>928</v>
      </c>
      <c r="K427" s="20">
        <v>35.979999999999997</v>
      </c>
      <c r="L427" s="20">
        <v>0</v>
      </c>
      <c r="M427" s="5">
        <v>45651</v>
      </c>
    </row>
    <row r="428" spans="6:13" x14ac:dyDescent="0.25">
      <c r="F428" t="s">
        <v>929</v>
      </c>
      <c r="G428" s="20">
        <v>1539.6</v>
      </c>
      <c r="H428" s="5">
        <v>45653.605937499997</v>
      </c>
      <c r="I428"/>
      <c r="J428" t="s">
        <v>512</v>
      </c>
      <c r="K428" s="20">
        <v>1539.6</v>
      </c>
      <c r="L428" s="20">
        <v>0</v>
      </c>
      <c r="M428" s="5">
        <v>45653</v>
      </c>
    </row>
    <row r="429" spans="6:13" x14ac:dyDescent="0.25">
      <c r="F429"/>
      <c r="G429"/>
      <c r="H429" s="5"/>
      <c r="I429"/>
      <c r="J429" t="s">
        <v>199</v>
      </c>
      <c r="K429" s="20">
        <v>0</v>
      </c>
      <c r="L429" s="20">
        <v>4847.37</v>
      </c>
      <c r="M429" s="5">
        <v>45653</v>
      </c>
    </row>
    <row r="430" spans="6:13" x14ac:dyDescent="0.25">
      <c r="F430" t="s">
        <v>930</v>
      </c>
      <c r="G430" s="20">
        <v>267.27999999999997</v>
      </c>
      <c r="H430" s="5">
        <v>45657.170902777776</v>
      </c>
      <c r="I430"/>
      <c r="J430" t="s">
        <v>931</v>
      </c>
      <c r="K430" s="20">
        <v>267.27999999999997</v>
      </c>
      <c r="L430" s="20">
        <v>0</v>
      </c>
      <c r="M430" s="5">
        <v>45657</v>
      </c>
    </row>
    <row r="431" spans="6:13" x14ac:dyDescent="0.25">
      <c r="F431"/>
      <c r="G431" s="20"/>
      <c r="H431" s="5"/>
      <c r="J431"/>
      <c r="K431" s="20"/>
      <c r="L431" s="20"/>
      <c r="M431" s="5"/>
    </row>
    <row r="432" spans="6:13" x14ac:dyDescent="0.25">
      <c r="F432"/>
      <c r="G432" s="20"/>
      <c r="H432" s="5"/>
      <c r="J432"/>
      <c r="K432" s="20"/>
      <c r="L432" s="20"/>
      <c r="M432" s="5"/>
    </row>
    <row r="433" spans="6:13" x14ac:dyDescent="0.25">
      <c r="F433"/>
      <c r="G433" s="20"/>
      <c r="H433" s="5"/>
      <c r="J433"/>
      <c r="K433" s="20"/>
      <c r="L433" s="20"/>
      <c r="M433" s="5"/>
    </row>
    <row r="434" spans="6:13" x14ac:dyDescent="0.25">
      <c r="F434"/>
      <c r="G434" s="20"/>
      <c r="H434" s="5"/>
      <c r="I434"/>
      <c r="J434"/>
      <c r="K434" s="20"/>
      <c r="L434" s="20"/>
      <c r="M434" s="5"/>
    </row>
    <row r="435" spans="6:13" x14ac:dyDescent="0.25">
      <c r="F435"/>
      <c r="G435" s="20"/>
      <c r="H435" s="5"/>
      <c r="I435"/>
      <c r="J435"/>
      <c r="K435" s="20"/>
      <c r="L435" s="20"/>
      <c r="M435" s="5"/>
    </row>
    <row r="436" spans="6:13" x14ac:dyDescent="0.25">
      <c r="F436"/>
      <c r="G436" s="20"/>
      <c r="H436" s="5"/>
      <c r="I436"/>
      <c r="J436"/>
      <c r="K436" s="20"/>
      <c r="L436" s="20"/>
      <c r="M436" s="5"/>
    </row>
    <row r="437" spans="6:13" x14ac:dyDescent="0.25">
      <c r="F437"/>
      <c r="G437" s="20"/>
      <c r="H437" s="5"/>
      <c r="I437"/>
      <c r="J437"/>
      <c r="K437" s="20"/>
      <c r="L437" s="20"/>
      <c r="M437" s="5"/>
    </row>
    <row r="438" spans="6:13" x14ac:dyDescent="0.25">
      <c r="F438"/>
      <c r="G438" s="20"/>
      <c r="H438" s="5"/>
      <c r="I438"/>
      <c r="J438"/>
      <c r="K438" s="20"/>
      <c r="L438" s="20"/>
      <c r="M438" s="5"/>
    </row>
    <row r="439" spans="6:13" x14ac:dyDescent="0.25">
      <c r="F439"/>
      <c r="G439" s="20"/>
      <c r="H439" s="5"/>
      <c r="I439"/>
      <c r="J439"/>
      <c r="K439" s="20"/>
      <c r="L439" s="20"/>
      <c r="M439" s="5"/>
    </row>
    <row r="440" spans="6:13" x14ac:dyDescent="0.25">
      <c r="F440"/>
      <c r="G440" s="20"/>
      <c r="H440" s="5"/>
      <c r="I440"/>
      <c r="J440"/>
      <c r="K440" s="20"/>
      <c r="L440" s="20"/>
      <c r="M440" s="5"/>
    </row>
    <row r="441" spans="6:13" x14ac:dyDescent="0.25">
      <c r="F441"/>
      <c r="G441" s="20"/>
      <c r="H441" s="5"/>
      <c r="I441"/>
      <c r="J441"/>
      <c r="K441" s="20"/>
      <c r="L441" s="20"/>
      <c r="M441" s="5"/>
    </row>
    <row r="442" spans="6:13" x14ac:dyDescent="0.25">
      <c r="F442"/>
      <c r="G442" s="20"/>
      <c r="H442" s="5"/>
      <c r="I442"/>
      <c r="J442"/>
      <c r="K442" s="20"/>
      <c r="L442" s="20"/>
      <c r="M442" s="5"/>
    </row>
    <row r="443" spans="6:13" x14ac:dyDescent="0.25">
      <c r="F443"/>
      <c r="G443" s="20"/>
      <c r="H443" s="5"/>
      <c r="I443"/>
      <c r="J443"/>
      <c r="K443" s="20"/>
      <c r="L443" s="20"/>
      <c r="M443" s="5"/>
    </row>
    <row r="444" spans="6:13" x14ac:dyDescent="0.25">
      <c r="F444"/>
      <c r="G444" s="20"/>
      <c r="H444" s="5"/>
      <c r="I444"/>
      <c r="J444"/>
      <c r="K444" s="20"/>
      <c r="L444" s="20"/>
      <c r="M444" s="5"/>
    </row>
    <row r="445" spans="6:13" x14ac:dyDescent="0.25">
      <c r="F445"/>
      <c r="G445" s="20"/>
      <c r="H445" s="5"/>
      <c r="I445"/>
      <c r="J445"/>
      <c r="K445" s="20"/>
      <c r="L445" s="20"/>
      <c r="M445" s="5"/>
    </row>
    <row r="446" spans="6:13" x14ac:dyDescent="0.25">
      <c r="F446"/>
      <c r="G446"/>
      <c r="H446" s="5"/>
      <c r="I446"/>
      <c r="J446"/>
      <c r="K446" s="20"/>
      <c r="L446" s="20"/>
      <c r="M446" s="5"/>
    </row>
    <row r="447" spans="6:13" x14ac:dyDescent="0.25">
      <c r="F447"/>
      <c r="G447"/>
      <c r="H447" s="5"/>
      <c r="I447"/>
      <c r="J447"/>
      <c r="K447" s="20"/>
      <c r="L447" s="20"/>
      <c r="M447" s="5"/>
    </row>
    <row r="448" spans="6:13" x14ac:dyDescent="0.25">
      <c r="F448"/>
      <c r="G448" s="20"/>
      <c r="H448" s="5"/>
      <c r="I448"/>
      <c r="J448"/>
      <c r="K448" s="20"/>
      <c r="L448" s="20"/>
      <c r="M448" s="5"/>
    </row>
    <row r="449" spans="6:13" x14ac:dyDescent="0.25">
      <c r="F449"/>
      <c r="G449" s="20"/>
      <c r="H449" s="5"/>
      <c r="I449"/>
      <c r="J449"/>
      <c r="K449" s="20"/>
      <c r="L449" s="20"/>
      <c r="M449" s="5"/>
    </row>
    <row r="450" spans="6:13" x14ac:dyDescent="0.25">
      <c r="F450"/>
      <c r="G450" s="20"/>
      <c r="H450" s="5"/>
      <c r="I450"/>
      <c r="J450"/>
      <c r="K450" s="20"/>
      <c r="L450" s="20"/>
      <c r="M450" s="5"/>
    </row>
    <row r="451" spans="6:13" x14ac:dyDescent="0.25">
      <c r="F451"/>
      <c r="G451" s="20"/>
      <c r="H451" s="5"/>
      <c r="I451"/>
      <c r="J451"/>
      <c r="K451" s="20"/>
      <c r="L451" s="20"/>
      <c r="M451" s="5"/>
    </row>
    <row r="452" spans="6:13" x14ac:dyDescent="0.25">
      <c r="F452"/>
      <c r="G452" s="20"/>
      <c r="H452" s="5"/>
      <c r="I452"/>
      <c r="J452"/>
      <c r="K452" s="20"/>
      <c r="L452" s="20"/>
      <c r="M452" s="5"/>
    </row>
    <row r="453" spans="6:13" x14ac:dyDescent="0.25">
      <c r="F453"/>
      <c r="G453" s="20"/>
      <c r="H453" s="5"/>
      <c r="I453"/>
      <c r="J453"/>
      <c r="K453" s="20"/>
      <c r="L453" s="20"/>
      <c r="M453" s="5"/>
    </row>
    <row r="454" spans="6:13" x14ac:dyDescent="0.25">
      <c r="F454"/>
      <c r="G454" s="20"/>
      <c r="H454" s="5"/>
      <c r="I454"/>
      <c r="J454"/>
      <c r="K454" s="20"/>
      <c r="L454" s="20"/>
      <c r="M454" s="5"/>
    </row>
    <row r="455" spans="6:13" x14ac:dyDescent="0.25">
      <c r="F455"/>
      <c r="G455" s="20"/>
      <c r="H455" s="5"/>
      <c r="I455"/>
      <c r="J455"/>
      <c r="K455" s="20"/>
      <c r="L455" s="20"/>
      <c r="M455" s="5"/>
    </row>
    <row r="456" spans="6:13" x14ac:dyDescent="0.25">
      <c r="F456"/>
      <c r="G456" s="20"/>
      <c r="H456" s="5"/>
      <c r="I456"/>
      <c r="J456"/>
      <c r="K456" s="20"/>
      <c r="L456" s="20"/>
      <c r="M456" s="5"/>
    </row>
    <row r="457" spans="6:13" x14ac:dyDescent="0.25">
      <c r="F457"/>
      <c r="G457" s="20"/>
      <c r="H457" s="5"/>
      <c r="I457"/>
      <c r="J457"/>
      <c r="K457" s="20"/>
      <c r="L457" s="20"/>
      <c r="M457" s="5"/>
    </row>
    <row r="458" spans="6:13" x14ac:dyDescent="0.25">
      <c r="F458"/>
      <c r="G458" s="20"/>
      <c r="H458" s="5"/>
      <c r="I458"/>
      <c r="J458"/>
      <c r="K458" s="20"/>
      <c r="L458" s="20"/>
      <c r="M458" s="5"/>
    </row>
    <row r="459" spans="6:13" x14ac:dyDescent="0.25">
      <c r="F459"/>
      <c r="G459" s="20"/>
      <c r="H459" s="5"/>
      <c r="I459"/>
      <c r="J459"/>
      <c r="K459" s="20"/>
      <c r="L459" s="20"/>
      <c r="M459" s="5"/>
    </row>
    <row r="460" spans="6:13" x14ac:dyDescent="0.25">
      <c r="F460"/>
      <c r="G460" s="20"/>
      <c r="H460" s="5"/>
      <c r="I460"/>
      <c r="J460"/>
      <c r="K460" s="20"/>
      <c r="L460" s="20"/>
      <c r="M460" s="5"/>
    </row>
    <row r="461" spans="6:13" x14ac:dyDescent="0.25">
      <c r="F461"/>
      <c r="G461" s="20"/>
      <c r="H461" s="5"/>
      <c r="I461"/>
      <c r="J461"/>
      <c r="K461" s="20"/>
      <c r="L461" s="20"/>
      <c r="M461" s="5"/>
    </row>
    <row r="462" spans="6:13" x14ac:dyDescent="0.25">
      <c r="F462"/>
      <c r="G462" s="20"/>
      <c r="H462" s="5"/>
      <c r="I462"/>
      <c r="J462"/>
      <c r="K462" s="20"/>
      <c r="L462" s="20"/>
      <c r="M462" s="5"/>
    </row>
    <row r="463" spans="6:13" x14ac:dyDescent="0.25">
      <c r="F463"/>
      <c r="G463" s="20"/>
      <c r="H463" s="5"/>
      <c r="I463"/>
      <c r="J463"/>
      <c r="K463" s="20"/>
      <c r="L463" s="20"/>
      <c r="M463" s="5"/>
    </row>
    <row r="464" spans="6:13" x14ac:dyDescent="0.25">
      <c r="F464"/>
      <c r="G464" s="20"/>
      <c r="H464" s="5"/>
      <c r="I464"/>
      <c r="J464"/>
      <c r="K464" s="20"/>
      <c r="L464" s="20"/>
      <c r="M464" s="5"/>
    </row>
    <row r="465" spans="6:13" x14ac:dyDescent="0.25">
      <c r="F465"/>
      <c r="G465" s="20"/>
      <c r="H465" s="5"/>
      <c r="I465"/>
      <c r="J465"/>
      <c r="K465" s="20"/>
      <c r="L465" s="20"/>
      <c r="M465" s="5"/>
    </row>
    <row r="466" spans="6:13" x14ac:dyDescent="0.25">
      <c r="F466"/>
      <c r="G466" s="20"/>
      <c r="H466" s="5"/>
      <c r="I466"/>
      <c r="J466"/>
      <c r="K466" s="20"/>
      <c r="L466" s="20"/>
      <c r="M466" s="5"/>
    </row>
    <row r="467" spans="6:13" x14ac:dyDescent="0.25">
      <c r="F467"/>
      <c r="G467" s="20"/>
      <c r="H467" s="5"/>
      <c r="I467"/>
      <c r="J467"/>
      <c r="K467" s="20"/>
      <c r="L467" s="20"/>
      <c r="M467" s="5"/>
    </row>
    <row r="468" spans="6:13" x14ac:dyDescent="0.25">
      <c r="F468"/>
      <c r="G468" s="20"/>
      <c r="H468" s="5"/>
      <c r="I468"/>
      <c r="J468"/>
      <c r="K468" s="20"/>
      <c r="L468" s="20"/>
      <c r="M468" s="5"/>
    </row>
    <row r="469" spans="6:13" x14ac:dyDescent="0.25">
      <c r="F469"/>
      <c r="G469" s="20"/>
      <c r="H469" s="5"/>
      <c r="I469"/>
      <c r="J469"/>
      <c r="K469" s="20"/>
      <c r="L469" s="20"/>
      <c r="M469" s="5"/>
    </row>
    <row r="470" spans="6:13" x14ac:dyDescent="0.25">
      <c r="F470"/>
      <c r="G470" s="20"/>
      <c r="H470" s="5"/>
      <c r="I470"/>
      <c r="J470"/>
      <c r="K470" s="20"/>
      <c r="L470" s="20"/>
      <c r="M470" s="5"/>
    </row>
    <row r="471" spans="6:13" x14ac:dyDescent="0.25">
      <c r="F471"/>
      <c r="G471" s="20"/>
      <c r="H471" s="5"/>
      <c r="I471"/>
      <c r="J471"/>
      <c r="K471" s="20"/>
      <c r="L471" s="20"/>
      <c r="M471" s="5"/>
    </row>
    <row r="472" spans="6:13" x14ac:dyDescent="0.25">
      <c r="F472"/>
      <c r="G472" s="20"/>
      <c r="H472" s="5"/>
      <c r="I472"/>
      <c r="J472"/>
      <c r="K472" s="20"/>
      <c r="L472" s="20"/>
      <c r="M472" s="5"/>
    </row>
    <row r="473" spans="6:13" x14ac:dyDescent="0.25">
      <c r="F473"/>
      <c r="G473" s="20"/>
      <c r="H473" s="5"/>
      <c r="I473"/>
      <c r="J473"/>
      <c r="K473" s="20"/>
      <c r="L473" s="20"/>
      <c r="M473" s="5"/>
    </row>
    <row r="474" spans="6:13" x14ac:dyDescent="0.25">
      <c r="F474"/>
      <c r="G474" s="20"/>
      <c r="H474" s="5"/>
      <c r="I474"/>
      <c r="J474"/>
      <c r="K474" s="20"/>
      <c r="L474" s="20"/>
      <c r="M474" s="5"/>
    </row>
    <row r="475" spans="6:13" x14ac:dyDescent="0.25">
      <c r="F475"/>
      <c r="G475" s="20"/>
      <c r="H475" s="5"/>
      <c r="I475"/>
      <c r="J475"/>
      <c r="K475" s="20"/>
      <c r="L475" s="20"/>
      <c r="M475" s="5"/>
    </row>
    <row r="476" spans="6:13" x14ac:dyDescent="0.25">
      <c r="F476"/>
      <c r="G476" s="20"/>
      <c r="H476" s="5"/>
      <c r="I476"/>
      <c r="J476"/>
      <c r="K476" s="20"/>
      <c r="L476" s="20"/>
      <c r="M476" s="5"/>
    </row>
    <row r="477" spans="6:13" x14ac:dyDescent="0.25">
      <c r="F477"/>
      <c r="G477" s="20"/>
      <c r="H477" s="5"/>
      <c r="I477"/>
      <c r="J477"/>
      <c r="K477" s="20"/>
      <c r="L477" s="20"/>
      <c r="M477" s="5"/>
    </row>
    <row r="478" spans="6:13" x14ac:dyDescent="0.25">
      <c r="F478"/>
      <c r="G478" s="20"/>
      <c r="H478" s="5"/>
      <c r="I478"/>
      <c r="J478"/>
      <c r="K478" s="20"/>
      <c r="L478" s="20"/>
      <c r="M478" s="5"/>
    </row>
    <row r="479" spans="6:13" x14ac:dyDescent="0.25">
      <c r="F479"/>
      <c r="G479" s="20"/>
      <c r="H479" s="5"/>
      <c r="I479"/>
      <c r="J479"/>
      <c r="K479" s="20"/>
      <c r="L479" s="20"/>
      <c r="M479" s="5"/>
    </row>
    <row r="480" spans="6:13" x14ac:dyDescent="0.25">
      <c r="F480"/>
      <c r="G480" s="20"/>
      <c r="H480" s="5"/>
      <c r="I480"/>
      <c r="J480"/>
      <c r="K480" s="20"/>
      <c r="L480" s="20"/>
      <c r="M480" s="5"/>
    </row>
    <row r="481" spans="6:13" x14ac:dyDescent="0.25">
      <c r="F481"/>
      <c r="G481" s="20"/>
      <c r="H481" s="5"/>
      <c r="I481"/>
      <c r="J481"/>
      <c r="K481" s="20"/>
      <c r="L481" s="20"/>
      <c r="M481" s="5"/>
    </row>
    <row r="482" spans="6:13" x14ac:dyDescent="0.25">
      <c r="F482"/>
      <c r="G482" s="20"/>
      <c r="H482" s="5"/>
      <c r="I482"/>
      <c r="J482"/>
      <c r="K482" s="20"/>
      <c r="L482" s="20"/>
      <c r="M482" s="5"/>
    </row>
    <row r="483" spans="6:13" x14ac:dyDescent="0.25">
      <c r="F483"/>
      <c r="G483" s="20"/>
      <c r="H483" s="5"/>
      <c r="I483"/>
      <c r="J483"/>
      <c r="K483" s="20"/>
      <c r="L483" s="20"/>
      <c r="M483" s="5"/>
    </row>
    <row r="484" spans="6:13" x14ac:dyDescent="0.25">
      <c r="F484"/>
      <c r="G484" s="20"/>
      <c r="H484" s="5"/>
      <c r="I484"/>
      <c r="J484"/>
      <c r="K484" s="20"/>
      <c r="L484" s="20"/>
      <c r="M484" s="5"/>
    </row>
    <row r="485" spans="6:13" x14ac:dyDescent="0.25">
      <c r="F485"/>
      <c r="G485" s="20"/>
      <c r="H485" s="5"/>
      <c r="I485"/>
      <c r="J485"/>
      <c r="K485" s="20"/>
      <c r="L485" s="20"/>
      <c r="M485" s="5"/>
    </row>
    <row r="486" spans="6:13" x14ac:dyDescent="0.25">
      <c r="F486"/>
      <c r="G486" s="20"/>
      <c r="H486" s="5"/>
      <c r="I486"/>
      <c r="J486"/>
      <c r="K486" s="20"/>
      <c r="L486" s="20"/>
      <c r="M486" s="5"/>
    </row>
    <row r="487" spans="6:13" x14ac:dyDescent="0.25">
      <c r="F487"/>
      <c r="G487"/>
      <c r="H487" s="5"/>
      <c r="I487"/>
      <c r="J487"/>
      <c r="K487" s="20"/>
      <c r="L487" s="20"/>
      <c r="M487" s="5"/>
    </row>
    <row r="488" spans="6:13" x14ac:dyDescent="0.25">
      <c r="F488"/>
      <c r="G488" s="20"/>
      <c r="H488" s="5"/>
      <c r="I488"/>
      <c r="J488"/>
      <c r="K488" s="20"/>
      <c r="L488" s="20"/>
      <c r="M488" s="5"/>
    </row>
    <row r="489" spans="6:13" x14ac:dyDescent="0.25">
      <c r="F489"/>
      <c r="G489" s="20"/>
      <c r="H489" s="5"/>
      <c r="I489"/>
      <c r="J489"/>
      <c r="K489" s="20"/>
      <c r="L489" s="20"/>
      <c r="M489" s="5"/>
    </row>
    <row r="490" spans="6:13" x14ac:dyDescent="0.25">
      <c r="F490"/>
      <c r="G490" s="20"/>
      <c r="H490" s="5"/>
      <c r="I490"/>
      <c r="J490"/>
      <c r="K490" s="20"/>
      <c r="L490" s="20"/>
      <c r="M490" s="5"/>
    </row>
    <row r="491" spans="6:13" x14ac:dyDescent="0.25">
      <c r="F491"/>
      <c r="G491" s="20"/>
      <c r="H491" s="5"/>
      <c r="I491"/>
      <c r="J491"/>
      <c r="K491" s="20"/>
      <c r="L491" s="20"/>
      <c r="M491" s="5"/>
    </row>
    <row r="492" spans="6:13" x14ac:dyDescent="0.25">
      <c r="F492"/>
      <c r="G492" s="20"/>
      <c r="H492" s="5"/>
      <c r="I492"/>
      <c r="J492"/>
      <c r="K492" s="20"/>
      <c r="L492" s="20"/>
      <c r="M492" s="5"/>
    </row>
    <row r="493" spans="6:13" x14ac:dyDescent="0.25">
      <c r="F493"/>
      <c r="G493" s="20"/>
      <c r="H493" s="5"/>
      <c r="I493"/>
      <c r="J493"/>
      <c r="K493" s="20"/>
      <c r="L493" s="20"/>
      <c r="M493" s="5"/>
    </row>
    <row r="494" spans="6:13" x14ac:dyDescent="0.25">
      <c r="F494"/>
      <c r="G494"/>
      <c r="H494" s="5"/>
      <c r="I494"/>
      <c r="J494"/>
      <c r="K494" s="20"/>
      <c r="L494" s="20"/>
      <c r="M494" s="5"/>
    </row>
    <row r="495" spans="6:13" x14ac:dyDescent="0.25">
      <c r="F495"/>
      <c r="G495" s="20"/>
      <c r="H495" s="5"/>
      <c r="I495"/>
      <c r="J495"/>
      <c r="K495" s="20"/>
      <c r="L495" s="20"/>
      <c r="M495" s="5"/>
    </row>
    <row r="496" spans="6:13" x14ac:dyDescent="0.25">
      <c r="F496"/>
      <c r="G496" s="20"/>
      <c r="H496" s="5"/>
      <c r="I496"/>
      <c r="J496"/>
      <c r="K496" s="20"/>
      <c r="L496" s="20"/>
      <c r="M496" s="5"/>
    </row>
    <row r="497" spans="6:13" x14ac:dyDescent="0.25">
      <c r="F497"/>
      <c r="G497" s="20"/>
      <c r="H497" s="5"/>
      <c r="I497"/>
      <c r="J497"/>
      <c r="K497" s="20"/>
      <c r="L497" s="20"/>
      <c r="M497" s="5"/>
    </row>
    <row r="498" spans="6:13" x14ac:dyDescent="0.25">
      <c r="F498"/>
      <c r="G498" s="20"/>
      <c r="H498" s="5"/>
      <c r="I498"/>
      <c r="J498"/>
      <c r="K498" s="20"/>
      <c r="L498" s="20"/>
      <c r="M498" s="5"/>
    </row>
    <row r="499" spans="6:13" x14ac:dyDescent="0.25">
      <c r="F499"/>
      <c r="G499" s="20"/>
      <c r="H499" s="5"/>
      <c r="I499"/>
      <c r="J499"/>
      <c r="K499" s="20"/>
      <c r="L499" s="20"/>
      <c r="M499" s="5"/>
    </row>
    <row r="500" spans="6:13" x14ac:dyDescent="0.25">
      <c r="F500"/>
      <c r="G500" s="20"/>
      <c r="H500" s="5"/>
      <c r="I500"/>
      <c r="J500"/>
      <c r="K500" s="20"/>
      <c r="L500" s="20"/>
      <c r="M500" s="5"/>
    </row>
    <row r="501" spans="6:13" x14ac:dyDescent="0.25">
      <c r="F501"/>
      <c r="G501" s="20"/>
      <c r="H501" s="5"/>
      <c r="I501"/>
      <c r="J501"/>
      <c r="K501" s="20"/>
      <c r="L501" s="20"/>
      <c r="M501" s="5"/>
    </row>
    <row r="502" spans="6:13" x14ac:dyDescent="0.25">
      <c r="F502"/>
      <c r="G502" s="20"/>
      <c r="H502" s="5"/>
      <c r="I502"/>
      <c r="J502"/>
      <c r="K502" s="20"/>
      <c r="L502" s="20"/>
      <c r="M502" s="5"/>
    </row>
    <row r="503" spans="6:13" x14ac:dyDescent="0.25">
      <c r="F503"/>
      <c r="G503" s="20"/>
      <c r="H503" s="5"/>
      <c r="I503"/>
      <c r="J503"/>
      <c r="K503" s="20"/>
      <c r="L503" s="20"/>
      <c r="M503" s="5"/>
    </row>
    <row r="504" spans="6:13" x14ac:dyDescent="0.25">
      <c r="F504"/>
      <c r="G504" s="20"/>
      <c r="H504" s="5"/>
      <c r="I504"/>
      <c r="J504"/>
      <c r="K504" s="20"/>
      <c r="L504" s="20"/>
      <c r="M504" s="5"/>
    </row>
    <row r="505" spans="6:13" x14ac:dyDescent="0.25">
      <c r="F505"/>
      <c r="G505" s="20"/>
      <c r="H505" s="5"/>
      <c r="I505"/>
      <c r="J505"/>
      <c r="K505" s="20"/>
      <c r="L505" s="20"/>
      <c r="M505" s="5"/>
    </row>
    <row r="506" spans="6:13" x14ac:dyDescent="0.25">
      <c r="F506"/>
      <c r="G506" s="20"/>
      <c r="H506" s="5"/>
      <c r="I506"/>
      <c r="J506"/>
      <c r="K506" s="20"/>
      <c r="L506" s="20"/>
      <c r="M506" s="5"/>
    </row>
    <row r="507" spans="6:13" x14ac:dyDescent="0.25">
      <c r="F507"/>
      <c r="G507" s="20"/>
      <c r="H507" s="5"/>
      <c r="I507"/>
      <c r="J507"/>
      <c r="K507" s="20"/>
      <c r="L507" s="20"/>
      <c r="M507" s="5"/>
    </row>
    <row r="508" spans="6:13" x14ac:dyDescent="0.25">
      <c r="F508"/>
      <c r="G508" s="20"/>
      <c r="H508" s="5"/>
      <c r="I508"/>
      <c r="J508"/>
      <c r="K508" s="20"/>
      <c r="L508" s="20"/>
      <c r="M508" s="5"/>
    </row>
    <row r="509" spans="6:13" x14ac:dyDescent="0.25">
      <c r="F509"/>
      <c r="G509" s="20"/>
      <c r="H509" s="5"/>
      <c r="I509"/>
      <c r="J509"/>
      <c r="K509" s="20"/>
      <c r="L509" s="20"/>
      <c r="M509" s="5"/>
    </row>
    <row r="510" spans="6:13" x14ac:dyDescent="0.25">
      <c r="F510"/>
      <c r="G510" s="20"/>
      <c r="H510" s="5"/>
      <c r="I510"/>
      <c r="J510"/>
      <c r="K510" s="20"/>
      <c r="L510" s="20"/>
      <c r="M510" s="5"/>
    </row>
    <row r="511" spans="6:13" x14ac:dyDescent="0.25">
      <c r="F511"/>
      <c r="G511" s="20"/>
      <c r="H511" s="5"/>
      <c r="I511"/>
      <c r="J511"/>
      <c r="K511" s="20"/>
      <c r="L511" s="20"/>
      <c r="M511" s="5"/>
    </row>
    <row r="512" spans="6:13" x14ac:dyDescent="0.25">
      <c r="F512"/>
      <c r="G512" s="20"/>
      <c r="H512" s="5"/>
      <c r="I512"/>
      <c r="J512"/>
      <c r="K512" s="20"/>
      <c r="L512" s="20"/>
      <c r="M512" s="5"/>
    </row>
    <row r="513" spans="6:13" x14ac:dyDescent="0.25">
      <c r="F513"/>
      <c r="G513" s="20"/>
      <c r="H513" s="5"/>
      <c r="I513"/>
      <c r="J513"/>
      <c r="K513" s="20"/>
      <c r="L513" s="20"/>
      <c r="M513" s="5"/>
    </row>
    <row r="514" spans="6:13" x14ac:dyDescent="0.25">
      <c r="F514"/>
      <c r="G514" s="20"/>
      <c r="H514" s="5"/>
      <c r="I514"/>
      <c r="J514"/>
      <c r="K514" s="20"/>
      <c r="L514" s="20"/>
      <c r="M514" s="5"/>
    </row>
    <row r="515" spans="6:13" x14ac:dyDescent="0.25">
      <c r="F515"/>
      <c r="G515" s="20"/>
      <c r="H515" s="5"/>
      <c r="I515"/>
      <c r="J515"/>
      <c r="K515" s="20"/>
      <c r="L515" s="20"/>
      <c r="M515" s="5"/>
    </row>
    <row r="516" spans="6:13" x14ac:dyDescent="0.25">
      <c r="F516"/>
      <c r="G516" s="20"/>
      <c r="H516" s="5"/>
      <c r="I516"/>
      <c r="J516"/>
      <c r="K516" s="20"/>
      <c r="L516" s="20"/>
      <c r="M516" s="5"/>
    </row>
    <row r="517" spans="6:13" x14ac:dyDescent="0.25">
      <c r="F517"/>
      <c r="G517" s="20"/>
      <c r="H517" s="5"/>
      <c r="I517"/>
      <c r="J517"/>
      <c r="K517" s="20"/>
      <c r="L517" s="20"/>
      <c r="M517" s="5"/>
    </row>
    <row r="518" spans="6:13" x14ac:dyDescent="0.25">
      <c r="F518"/>
      <c r="G518" s="20"/>
      <c r="H518" s="5"/>
      <c r="I518"/>
      <c r="J518"/>
      <c r="K518" s="20"/>
      <c r="L518" s="20"/>
      <c r="M518" s="5"/>
    </row>
    <row r="519" spans="6:13" x14ac:dyDescent="0.25">
      <c r="F519"/>
      <c r="G519" s="20"/>
      <c r="H519" s="5"/>
      <c r="I519"/>
      <c r="J519"/>
      <c r="K519" s="20"/>
      <c r="L519" s="20"/>
      <c r="M519" s="5"/>
    </row>
    <row r="520" spans="6:13" x14ac:dyDescent="0.25">
      <c r="F520"/>
      <c r="G520"/>
      <c r="H520" s="5"/>
      <c r="I520"/>
      <c r="J520"/>
      <c r="K520" s="20"/>
      <c r="L520" s="20"/>
      <c r="M520" s="5"/>
    </row>
    <row r="521" spans="6:13" x14ac:dyDescent="0.25">
      <c r="F521"/>
      <c r="G521"/>
      <c r="H521" s="5"/>
      <c r="I521"/>
      <c r="J521"/>
      <c r="K521" s="20"/>
      <c r="L521" s="20"/>
      <c r="M521" s="5"/>
    </row>
    <row r="522" spans="6:13" x14ac:dyDescent="0.25">
      <c r="F522"/>
      <c r="G522" s="20"/>
      <c r="H522" s="5"/>
      <c r="I522"/>
      <c r="J522"/>
      <c r="K522" s="20"/>
      <c r="L522" s="20"/>
      <c r="M522" s="5"/>
    </row>
    <row r="523" spans="6:13" x14ac:dyDescent="0.25">
      <c r="F523"/>
      <c r="G523" s="20"/>
      <c r="H523" s="5"/>
      <c r="I523"/>
      <c r="J523"/>
      <c r="K523" s="20"/>
      <c r="L523" s="20"/>
      <c r="M523" s="5"/>
    </row>
    <row r="524" spans="6:13" x14ac:dyDescent="0.25">
      <c r="F524"/>
      <c r="G524" s="20"/>
      <c r="H524" s="5"/>
      <c r="I524"/>
      <c r="J524"/>
      <c r="K524" s="20"/>
      <c r="L524" s="20"/>
      <c r="M524" s="5"/>
    </row>
    <row r="525" spans="6:13" x14ac:dyDescent="0.25">
      <c r="F525"/>
      <c r="G525" s="20"/>
      <c r="H525" s="5"/>
      <c r="I525"/>
      <c r="J525"/>
      <c r="K525" s="20"/>
      <c r="L525" s="20"/>
      <c r="M525" s="5"/>
    </row>
    <row r="526" spans="6:13" x14ac:dyDescent="0.25">
      <c r="F526"/>
      <c r="G526" s="20"/>
      <c r="H526" s="5"/>
      <c r="I526"/>
      <c r="J526"/>
      <c r="K526" s="20"/>
      <c r="L526" s="20"/>
      <c r="M526" s="5"/>
    </row>
    <row r="527" spans="6:13" x14ac:dyDescent="0.25">
      <c r="F527"/>
      <c r="G527" s="20"/>
      <c r="H527" s="5"/>
      <c r="I527"/>
      <c r="J527"/>
      <c r="K527" s="20"/>
      <c r="L527" s="20"/>
      <c r="M527" s="5"/>
    </row>
    <row r="528" spans="6:13" x14ac:dyDescent="0.25">
      <c r="F528"/>
      <c r="G528" s="20"/>
      <c r="H528" s="5"/>
      <c r="I528"/>
      <c r="J528"/>
      <c r="K528" s="20"/>
      <c r="L528" s="20"/>
      <c r="M528" s="5"/>
    </row>
    <row r="529" spans="2:13" x14ac:dyDescent="0.25">
      <c r="F529"/>
      <c r="G529" s="20"/>
      <c r="H529" s="5"/>
      <c r="I529"/>
      <c r="J529"/>
      <c r="K529" s="20"/>
      <c r="L529" s="20"/>
      <c r="M529" s="5"/>
    </row>
    <row r="530" spans="2:13" x14ac:dyDescent="0.25">
      <c r="F530"/>
      <c r="G530" s="20"/>
      <c r="H530" s="5"/>
      <c r="J530"/>
      <c r="K530" s="20"/>
      <c r="L530" s="20"/>
      <c r="M530" s="5"/>
    </row>
    <row r="531" spans="2:13" x14ac:dyDescent="0.25">
      <c r="F531"/>
      <c r="G531" s="20"/>
      <c r="H531" s="5"/>
      <c r="J531"/>
      <c r="K531" s="20"/>
      <c r="L531" s="20"/>
      <c r="M531" s="5"/>
    </row>
    <row r="532" spans="2:13" x14ac:dyDescent="0.25">
      <c r="F532"/>
      <c r="G532" s="20"/>
      <c r="H532" s="5"/>
      <c r="J532"/>
      <c r="K532" s="20"/>
      <c r="L532" s="20"/>
      <c r="M532" s="5"/>
    </row>
    <row r="535" spans="2:13" x14ac:dyDescent="0.25">
      <c r="B535" s="43">
        <f>SUMIF(C5:C76,"&lt;&gt;",B5:B76)</f>
        <v>1373617.2999999998</v>
      </c>
      <c r="G535" s="50">
        <f>SUM(G5:G534)</f>
        <v>1373116.4700000002</v>
      </c>
      <c r="K535" s="50">
        <f>SUM(K5:K534)</f>
        <v>1373116.4700000002</v>
      </c>
      <c r="L535" s="50">
        <f>SUM(L5:L534)</f>
        <v>47788.320000000007</v>
      </c>
    </row>
    <row r="536" spans="2:13" x14ac:dyDescent="0.25">
      <c r="G536" s="51" t="s">
        <v>39</v>
      </c>
      <c r="K536" s="51" t="s">
        <v>65</v>
      </c>
      <c r="L536" s="51" t="s">
        <v>66</v>
      </c>
    </row>
  </sheetData>
  <sortState ref="A5:C18">
    <sortCondition ref="C5:C18"/>
  </sortState>
  <conditionalFormatting sqref="I5"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topLeftCell="AH1" zoomScaleNormal="100" workbookViewId="0">
      <pane ySplit="2" topLeftCell="A21" activePane="bottomLeft" state="frozen"/>
      <selection activeCell="R1" sqref="R1"/>
      <selection pane="bottomLeft" activeCell="Y5" sqref="Y5"/>
    </sheetView>
  </sheetViews>
  <sheetFormatPr defaultColWidth="9.140625" defaultRowHeight="15" x14ac:dyDescent="0.25"/>
  <cols>
    <col min="1" max="1" width="23" style="42" bestFit="1" customWidth="1"/>
    <col min="2" max="2" width="12" style="60" bestFit="1" customWidth="1"/>
    <col min="3" max="3" width="10.5703125" style="42" bestFit="1" customWidth="1"/>
    <col min="4" max="4" width="2.7109375" style="83" customWidth="1"/>
    <col min="5" max="5" width="17.140625" style="42" bestFit="1" customWidth="1"/>
    <col min="6" max="6" width="11.7109375" style="61" customWidth="1"/>
    <col min="7" max="7" width="11.7109375" style="42" bestFit="1" customWidth="1"/>
    <col min="8" max="8" width="2.7109375" style="83" customWidth="1"/>
    <col min="9" max="9" width="26.140625" style="64" bestFit="1" customWidth="1"/>
    <col min="10" max="10" width="14.85546875" style="63" bestFit="1" customWidth="1"/>
    <col min="11" max="11" width="11.7109375" style="29" bestFit="1" customWidth="1"/>
    <col min="12" max="12" width="2.7109375" style="83" customWidth="1"/>
    <col min="13" max="13" width="19.28515625" style="42" bestFit="1" customWidth="1"/>
    <col min="14" max="14" width="12" style="60" bestFit="1" customWidth="1"/>
    <col min="15" max="15" width="10.5703125" style="42" bestFit="1" customWidth="1"/>
    <col min="16" max="16" width="2.7109375" style="83" customWidth="1"/>
    <col min="17" max="17" width="21.28515625" style="42" bestFit="1" customWidth="1"/>
    <col min="18" max="18" width="12" style="60" bestFit="1" customWidth="1"/>
    <col min="19" max="19" width="10.42578125" style="42" bestFit="1" customWidth="1"/>
    <col min="20" max="20" width="2.7109375" style="83" customWidth="1"/>
    <col min="21" max="21" width="28.85546875" style="42" customWidth="1"/>
    <col min="22" max="22" width="8.85546875" style="61" bestFit="1" customWidth="1"/>
    <col min="23" max="23" width="9.5703125" style="42" bestFit="1" customWidth="1"/>
    <col min="24" max="24" width="2.7109375" style="83" customWidth="1"/>
    <col min="25" max="25" width="27.140625" style="42" customWidth="1"/>
    <col min="26" max="26" width="10" style="63" bestFit="1" customWidth="1"/>
    <col min="27" max="27" width="9.7109375" style="42" bestFit="1" customWidth="1"/>
    <col min="28" max="28" width="2.7109375" style="83" customWidth="1"/>
    <col min="29" max="29" width="34.5703125" style="42" bestFit="1" customWidth="1"/>
    <col min="30" max="30" width="10.85546875" style="63" bestFit="1" customWidth="1"/>
    <col min="31" max="31" width="10.5703125" style="42" bestFit="1" customWidth="1"/>
    <col min="32" max="32" width="2.7109375" style="83" customWidth="1"/>
    <col min="33" max="33" width="25.5703125" style="42" bestFit="1" customWidth="1"/>
    <col min="34" max="34" width="11.140625" style="61" bestFit="1" customWidth="1"/>
    <col min="35" max="35" width="10.85546875" style="42" bestFit="1" customWidth="1"/>
    <col min="36" max="36" width="2.7109375" style="83" customWidth="1"/>
    <col min="37" max="37" width="40.7109375" style="42" bestFit="1" customWidth="1"/>
    <col min="38" max="38" width="12" style="61" bestFit="1" customWidth="1"/>
    <col min="39" max="39" width="10.42578125" style="42" bestFit="1" customWidth="1"/>
    <col min="40" max="40" width="2.7109375" style="83" customWidth="1"/>
    <col min="41" max="41" width="5" style="42" bestFit="1" customWidth="1"/>
    <col min="42" max="42" width="8.85546875" style="60" bestFit="1" customWidth="1"/>
    <col min="43" max="43" width="9.42578125" style="42" bestFit="1" customWidth="1"/>
    <col min="44" max="44" width="2.7109375" style="83" customWidth="1"/>
    <col min="45" max="45" width="28.85546875" style="42" customWidth="1"/>
    <col min="46" max="46" width="11" style="63" bestFit="1" customWidth="1"/>
    <col min="47" max="47" width="11.7109375" style="42" bestFit="1" customWidth="1"/>
    <col min="48" max="48" width="2.7109375" style="83" customWidth="1"/>
    <col min="49" max="49" width="12.7109375" style="42" customWidth="1"/>
    <col min="50" max="50" width="8.85546875" style="62" bestFit="1" customWidth="1"/>
    <col min="51" max="51" width="9.85546875" style="42" bestFit="1" customWidth="1"/>
    <col min="52" max="16384" width="9.140625" style="42"/>
  </cols>
  <sheetData>
    <row r="1" spans="1:51" s="31" customFormat="1" ht="45" x14ac:dyDescent="0.25">
      <c r="A1" s="53" t="s">
        <v>40</v>
      </c>
      <c r="B1" s="55" t="s">
        <v>48</v>
      </c>
      <c r="C1" s="31" t="s">
        <v>36</v>
      </c>
      <c r="D1" s="82"/>
      <c r="E1" s="31" t="s">
        <v>9</v>
      </c>
      <c r="F1" s="55" t="s">
        <v>48</v>
      </c>
      <c r="G1" s="31" t="s">
        <v>36</v>
      </c>
      <c r="H1" s="82"/>
      <c r="I1" s="31" t="s">
        <v>75</v>
      </c>
      <c r="J1" s="49" t="s">
        <v>48</v>
      </c>
      <c r="K1" s="56" t="s">
        <v>36</v>
      </c>
      <c r="L1" s="82"/>
      <c r="M1" s="31" t="s">
        <v>106</v>
      </c>
      <c r="N1" s="55" t="s">
        <v>48</v>
      </c>
      <c r="O1" s="31" t="s">
        <v>36</v>
      </c>
      <c r="P1" s="82"/>
      <c r="Q1" s="31" t="s">
        <v>73</v>
      </c>
      <c r="R1" s="55" t="s">
        <v>48</v>
      </c>
      <c r="S1" s="31" t="s">
        <v>36</v>
      </c>
      <c r="T1" s="82"/>
      <c r="U1" s="31" t="s">
        <v>111</v>
      </c>
      <c r="V1" s="55" t="s">
        <v>48</v>
      </c>
      <c r="W1" s="31" t="s">
        <v>42</v>
      </c>
      <c r="X1" s="82"/>
      <c r="Y1" s="31" t="s">
        <v>16</v>
      </c>
      <c r="Z1" s="55" t="s">
        <v>48</v>
      </c>
      <c r="AA1" s="31" t="s">
        <v>42</v>
      </c>
      <c r="AB1" s="82"/>
      <c r="AC1" s="31" t="s">
        <v>2</v>
      </c>
      <c r="AD1" s="55" t="s">
        <v>48</v>
      </c>
      <c r="AE1" s="31" t="s">
        <v>42</v>
      </c>
      <c r="AF1" s="82"/>
      <c r="AG1" s="31" t="s">
        <v>112</v>
      </c>
      <c r="AH1" s="55" t="s">
        <v>48</v>
      </c>
      <c r="AI1" s="31" t="s">
        <v>42</v>
      </c>
      <c r="AJ1" s="82"/>
      <c r="AK1" s="31" t="s">
        <v>107</v>
      </c>
      <c r="AL1" s="55" t="s">
        <v>48</v>
      </c>
      <c r="AM1" s="31" t="s">
        <v>42</v>
      </c>
      <c r="AN1" s="82"/>
      <c r="AO1" s="57" t="s">
        <v>43</v>
      </c>
      <c r="AP1" s="55" t="s">
        <v>48</v>
      </c>
      <c r="AQ1" s="31" t="s">
        <v>36</v>
      </c>
      <c r="AR1" s="82"/>
      <c r="AS1" s="58" t="s">
        <v>13</v>
      </c>
      <c r="AT1" s="49" t="s">
        <v>48</v>
      </c>
      <c r="AU1" s="31" t="s">
        <v>36</v>
      </c>
      <c r="AV1" s="82"/>
      <c r="AW1" s="58" t="s">
        <v>5</v>
      </c>
      <c r="AX1" s="55" t="s">
        <v>48</v>
      </c>
      <c r="AY1" s="31" t="s">
        <v>36</v>
      </c>
    </row>
    <row r="2" spans="1:51" s="127" customFormat="1" ht="106.15" customHeight="1" x14ac:dyDescent="0.25">
      <c r="A2" s="125"/>
      <c r="B2" s="126"/>
      <c r="D2" s="128"/>
      <c r="F2" s="126"/>
      <c r="H2" s="128"/>
      <c r="J2" s="136"/>
      <c r="K2" s="129"/>
      <c r="L2" s="128"/>
      <c r="N2" s="126"/>
      <c r="P2" s="128"/>
      <c r="Q2" s="156" t="s">
        <v>122</v>
      </c>
      <c r="R2" s="156"/>
      <c r="S2" s="156"/>
      <c r="T2" s="128"/>
      <c r="U2" s="156" t="s">
        <v>121</v>
      </c>
      <c r="V2" s="156"/>
      <c r="W2" s="156"/>
      <c r="X2" s="128"/>
      <c r="Y2" s="156" t="s">
        <v>120</v>
      </c>
      <c r="Z2" s="156"/>
      <c r="AA2" s="156"/>
      <c r="AB2" s="128"/>
      <c r="AD2" s="126"/>
      <c r="AF2" s="128"/>
      <c r="AH2" s="126"/>
      <c r="AJ2" s="128"/>
      <c r="AL2" s="126"/>
      <c r="AN2" s="128"/>
      <c r="AO2" s="130"/>
      <c r="AP2" s="126"/>
      <c r="AR2" s="128"/>
      <c r="AS2" s="131"/>
      <c r="AT2" s="136"/>
      <c r="AV2" s="128"/>
      <c r="AW2" s="131"/>
      <c r="AX2" s="126"/>
    </row>
    <row r="3" spans="1:51" ht="43.15" customHeight="1" x14ac:dyDescent="0.25">
      <c r="A3" s="42" t="s">
        <v>424</v>
      </c>
      <c r="B3" s="149">
        <v>39352.5</v>
      </c>
      <c r="C3" s="29">
        <v>45322</v>
      </c>
      <c r="E3" s="42" t="s">
        <v>281</v>
      </c>
      <c r="F3" s="148">
        <v>4500</v>
      </c>
      <c r="G3" s="29">
        <v>45350</v>
      </c>
      <c r="I3" s="139" t="s">
        <v>133</v>
      </c>
      <c r="J3" s="137">
        <v>110000</v>
      </c>
      <c r="K3" s="29">
        <v>45315</v>
      </c>
      <c r="L3" s="85"/>
      <c r="M3" s="42" t="s">
        <v>278</v>
      </c>
      <c r="N3" s="149">
        <v>80000</v>
      </c>
      <c r="O3" s="29">
        <v>45350</v>
      </c>
      <c r="P3" s="85"/>
      <c r="T3" s="85"/>
      <c r="U3" s="29"/>
      <c r="W3" s="29"/>
      <c r="X3" s="85"/>
      <c r="Y3" s="29" t="s">
        <v>497</v>
      </c>
      <c r="Z3" s="150">
        <v>3750</v>
      </c>
      <c r="AA3" s="29">
        <v>45351</v>
      </c>
      <c r="AB3" s="85"/>
      <c r="AC3" s="42" t="s">
        <v>613</v>
      </c>
      <c r="AD3" s="150">
        <v>1000</v>
      </c>
      <c r="AE3" s="29">
        <v>45503</v>
      </c>
      <c r="AG3" s="29"/>
      <c r="AI3" s="29"/>
      <c r="AJ3" s="85"/>
      <c r="AK3" s="29"/>
      <c r="AM3" s="29"/>
      <c r="AN3" s="85"/>
      <c r="AS3" s="42" t="s">
        <v>123</v>
      </c>
      <c r="AT3" s="150">
        <v>19.98</v>
      </c>
      <c r="AU3" s="29">
        <v>45294</v>
      </c>
    </row>
    <row r="4" spans="1:51" ht="45" x14ac:dyDescent="0.25">
      <c r="A4" s="42" t="s">
        <v>901</v>
      </c>
      <c r="B4" s="149">
        <v>39352.5</v>
      </c>
      <c r="C4" s="29">
        <v>45504</v>
      </c>
      <c r="E4" s="42" t="s">
        <v>428</v>
      </c>
      <c r="F4" s="148">
        <v>4500</v>
      </c>
      <c r="G4" s="29">
        <v>45476</v>
      </c>
      <c r="I4" s="139" t="s">
        <v>134</v>
      </c>
      <c r="J4" s="137">
        <v>59.95</v>
      </c>
      <c r="K4" s="29">
        <v>45322</v>
      </c>
      <c r="L4" s="85"/>
      <c r="P4" s="85"/>
      <c r="T4" s="85"/>
      <c r="U4" s="29"/>
      <c r="W4" s="29"/>
      <c r="X4" s="85"/>
      <c r="Y4" s="29"/>
      <c r="AA4" s="29"/>
      <c r="AB4" s="85"/>
      <c r="AC4" s="42" t="s">
        <v>938</v>
      </c>
      <c r="AD4" s="150">
        <v>38.340000000000003</v>
      </c>
      <c r="AE4" s="29">
        <v>45631</v>
      </c>
      <c r="AG4" s="29"/>
      <c r="AI4" s="29"/>
      <c r="AJ4" s="85"/>
      <c r="AK4" s="29"/>
      <c r="AM4" s="29"/>
      <c r="AN4" s="85"/>
      <c r="AS4" s="42" t="s">
        <v>422</v>
      </c>
      <c r="AT4" s="150">
        <v>142.69</v>
      </c>
      <c r="AU4" s="29">
        <v>45294</v>
      </c>
    </row>
    <row r="5" spans="1:51" ht="30" x14ac:dyDescent="0.25">
      <c r="E5" s="42" t="s">
        <v>768</v>
      </c>
      <c r="F5" s="148">
        <v>4500</v>
      </c>
      <c r="G5" s="29">
        <v>45519</v>
      </c>
      <c r="I5" s="42" t="s">
        <v>279</v>
      </c>
      <c r="J5" s="137">
        <v>157500</v>
      </c>
      <c r="K5" s="29">
        <v>45328</v>
      </c>
      <c r="L5" s="85"/>
      <c r="P5" s="85"/>
      <c r="T5" s="85"/>
      <c r="U5" s="29"/>
      <c r="W5" s="29"/>
      <c r="X5" s="85"/>
      <c r="Y5" s="29"/>
      <c r="AA5" s="29"/>
      <c r="AB5" s="85"/>
      <c r="AG5" s="29"/>
      <c r="AI5" s="29"/>
      <c r="AJ5" s="85"/>
      <c r="AK5" s="29"/>
      <c r="AM5" s="29"/>
      <c r="AN5" s="85"/>
      <c r="AS5" s="42" t="s">
        <v>423</v>
      </c>
      <c r="AT5" s="150">
        <v>183.53</v>
      </c>
      <c r="AU5" s="29">
        <v>45325</v>
      </c>
    </row>
    <row r="6" spans="1:51" ht="45" x14ac:dyDescent="0.25">
      <c r="E6" t="s">
        <v>804</v>
      </c>
      <c r="F6" s="148">
        <v>4500</v>
      </c>
      <c r="G6" s="29">
        <v>45618</v>
      </c>
      <c r="I6" s="42" t="s">
        <v>135</v>
      </c>
      <c r="J6" s="137">
        <v>20000</v>
      </c>
      <c r="K6" s="29">
        <v>45328</v>
      </c>
      <c r="L6" s="85"/>
      <c r="P6" s="85"/>
      <c r="T6" s="85"/>
      <c r="U6" s="29"/>
      <c r="W6" s="29"/>
      <c r="X6" s="85"/>
      <c r="Y6" s="29"/>
      <c r="AA6" s="29"/>
      <c r="AB6" s="85"/>
      <c r="AG6" s="29"/>
      <c r="AI6" s="29"/>
      <c r="AJ6" s="85"/>
      <c r="AK6" s="29"/>
      <c r="AM6" s="29"/>
      <c r="AN6" s="85"/>
      <c r="AS6" s="42" t="s">
        <v>426</v>
      </c>
      <c r="AT6" s="150">
        <v>-85.15</v>
      </c>
      <c r="AU6" s="29">
        <v>45292</v>
      </c>
    </row>
    <row r="7" spans="1:51" ht="30" x14ac:dyDescent="0.25">
      <c r="I7" s="42" t="s">
        <v>136</v>
      </c>
      <c r="J7" s="137">
        <v>89740</v>
      </c>
      <c r="K7" s="29">
        <v>45328</v>
      </c>
      <c r="L7" s="85"/>
      <c r="P7" s="85"/>
      <c r="T7" s="85"/>
      <c r="U7" s="29"/>
      <c r="W7" s="29"/>
      <c r="X7" s="85"/>
      <c r="Y7" s="29"/>
      <c r="AA7" s="29"/>
      <c r="AB7" s="85"/>
      <c r="AG7" s="29"/>
      <c r="AI7" s="29"/>
      <c r="AJ7" s="85"/>
      <c r="AK7" s="29"/>
      <c r="AM7" s="29"/>
      <c r="AN7" s="85"/>
      <c r="AS7" s="42" t="s">
        <v>427</v>
      </c>
      <c r="AT7" s="150">
        <v>-37.99</v>
      </c>
      <c r="AU7" s="29">
        <v>45292</v>
      </c>
    </row>
    <row r="8" spans="1:51" ht="45" x14ac:dyDescent="0.25">
      <c r="I8" s="42" t="s">
        <v>280</v>
      </c>
      <c r="J8" s="137">
        <v>137.34</v>
      </c>
      <c r="K8" s="29">
        <v>45351</v>
      </c>
      <c r="L8" s="85"/>
      <c r="P8" s="85"/>
      <c r="T8" s="85"/>
      <c r="U8" s="29"/>
      <c r="W8" s="29"/>
      <c r="X8" s="85"/>
      <c r="Y8" s="29"/>
      <c r="AA8" s="29"/>
      <c r="AB8" s="85"/>
      <c r="AG8" s="29"/>
      <c r="AI8" s="29"/>
      <c r="AJ8" s="85"/>
      <c r="AK8" s="29"/>
      <c r="AM8" s="29"/>
      <c r="AN8" s="85"/>
      <c r="AS8" s="42" t="s">
        <v>496</v>
      </c>
      <c r="AT8" s="150">
        <v>75.88</v>
      </c>
      <c r="AU8" s="29">
        <v>45354</v>
      </c>
    </row>
    <row r="9" spans="1:51" ht="45" x14ac:dyDescent="0.25">
      <c r="I9" s="42" t="s">
        <v>425</v>
      </c>
      <c r="J9" s="137">
        <v>80.66</v>
      </c>
      <c r="K9" s="29">
        <v>45358</v>
      </c>
      <c r="L9" s="85"/>
      <c r="P9" s="85"/>
      <c r="T9" s="85"/>
      <c r="U9" s="29"/>
      <c r="W9" s="29"/>
      <c r="X9" s="85"/>
      <c r="Y9" s="29"/>
      <c r="AA9" s="29"/>
      <c r="AB9" s="85"/>
      <c r="AG9" s="29"/>
      <c r="AI9" s="29"/>
      <c r="AJ9" s="85"/>
      <c r="AK9" s="29"/>
      <c r="AM9" s="29"/>
      <c r="AN9" s="85"/>
      <c r="AS9" s="42" t="s">
        <v>536</v>
      </c>
      <c r="AT9" s="150">
        <v>157.97</v>
      </c>
      <c r="AU9" s="29">
        <v>45386</v>
      </c>
    </row>
    <row r="10" spans="1:51" ht="45" x14ac:dyDescent="0.25">
      <c r="I10" s="42" t="s">
        <v>277</v>
      </c>
      <c r="J10" s="150">
        <v>110000</v>
      </c>
      <c r="K10" s="29">
        <v>45365</v>
      </c>
      <c r="L10" s="85"/>
      <c r="P10" s="85"/>
      <c r="T10" s="85"/>
      <c r="U10" s="29"/>
      <c r="W10" s="29"/>
      <c r="X10" s="85"/>
      <c r="Y10" s="29"/>
      <c r="AA10" s="29"/>
      <c r="AB10" s="85"/>
      <c r="AG10" s="29"/>
      <c r="AI10" s="29"/>
      <c r="AJ10" s="85"/>
      <c r="AK10" s="29"/>
      <c r="AM10" s="29"/>
      <c r="AN10" s="85"/>
      <c r="AS10" s="42" t="s">
        <v>568</v>
      </c>
      <c r="AT10" s="150">
        <v>205.94</v>
      </c>
      <c r="AU10" s="29">
        <v>45415</v>
      </c>
    </row>
    <row r="11" spans="1:51" ht="45" x14ac:dyDescent="0.25">
      <c r="I11" s="42" t="s">
        <v>498</v>
      </c>
      <c r="J11" s="150">
        <v>1043.1300000000001</v>
      </c>
      <c r="K11" s="29">
        <v>45391</v>
      </c>
      <c r="L11" s="85"/>
      <c r="P11" s="85"/>
      <c r="T11" s="85"/>
      <c r="U11" s="29"/>
      <c r="W11" s="29"/>
      <c r="X11" s="85"/>
      <c r="Y11" s="29"/>
      <c r="AA11" s="29"/>
      <c r="AB11" s="85"/>
      <c r="AG11" s="29"/>
      <c r="AI11" s="29"/>
      <c r="AJ11" s="85"/>
      <c r="AK11" s="29"/>
      <c r="AM11" s="29"/>
      <c r="AN11" s="85"/>
      <c r="AS11" s="42" t="s">
        <v>569</v>
      </c>
      <c r="AT11" s="150">
        <v>232</v>
      </c>
      <c r="AU11" s="29">
        <v>45415</v>
      </c>
    </row>
    <row r="12" spans="1:51" ht="45" x14ac:dyDescent="0.25">
      <c r="I12" s="42" t="s">
        <v>419</v>
      </c>
      <c r="J12" s="150">
        <v>100000</v>
      </c>
      <c r="K12" s="29">
        <v>45394</v>
      </c>
      <c r="L12" s="85"/>
      <c r="P12" s="85"/>
      <c r="T12" s="85"/>
      <c r="U12" s="29"/>
      <c r="W12" s="29"/>
      <c r="X12" s="85"/>
      <c r="Y12" s="29"/>
      <c r="AA12" s="29"/>
      <c r="AB12" s="85"/>
      <c r="AG12" s="29"/>
      <c r="AI12" s="29"/>
      <c r="AJ12" s="85"/>
      <c r="AK12" s="29"/>
      <c r="AM12" s="29"/>
      <c r="AN12" s="85"/>
      <c r="AS12" s="42" t="s">
        <v>570</v>
      </c>
      <c r="AT12" s="150">
        <v>967.37</v>
      </c>
      <c r="AU12" s="29">
        <v>45446</v>
      </c>
    </row>
    <row r="13" spans="1:51" ht="45" x14ac:dyDescent="0.25">
      <c r="I13" s="42" t="s">
        <v>537</v>
      </c>
      <c r="J13" s="150">
        <v>431.64</v>
      </c>
      <c r="K13" s="29">
        <v>45442</v>
      </c>
      <c r="L13" s="85"/>
      <c r="P13" s="85"/>
      <c r="T13" s="85"/>
      <c r="U13" s="29"/>
      <c r="W13" s="29"/>
      <c r="X13" s="85"/>
      <c r="Y13" s="29"/>
      <c r="AA13" s="29"/>
      <c r="AB13" s="85"/>
      <c r="AG13" s="29"/>
      <c r="AI13" s="29"/>
      <c r="AJ13" s="85"/>
      <c r="AK13" s="29"/>
      <c r="AM13" s="29"/>
      <c r="AN13" s="85"/>
      <c r="AS13" s="42" t="s">
        <v>571</v>
      </c>
      <c r="AT13" s="150">
        <v>24.07</v>
      </c>
      <c r="AU13" s="29">
        <v>45446</v>
      </c>
    </row>
    <row r="14" spans="1:51" ht="30" x14ac:dyDescent="0.25">
      <c r="I14" s="33" t="s">
        <v>538</v>
      </c>
      <c r="J14" s="150">
        <v>212.55</v>
      </c>
      <c r="K14" s="29">
        <v>45468</v>
      </c>
      <c r="L14" s="85"/>
      <c r="P14" s="85"/>
      <c r="T14" s="85"/>
      <c r="U14" s="29"/>
      <c r="W14" s="29"/>
      <c r="X14" s="85"/>
      <c r="Y14" s="29"/>
      <c r="AA14" s="29"/>
      <c r="AB14" s="85"/>
      <c r="AG14" s="29"/>
      <c r="AI14" s="29"/>
      <c r="AJ14" s="85"/>
      <c r="AK14" s="29"/>
      <c r="AM14" s="29"/>
      <c r="AN14" s="85"/>
      <c r="AS14" s="42" t="s">
        <v>614</v>
      </c>
      <c r="AT14" s="150">
        <v>2053</v>
      </c>
      <c r="AU14" s="29">
        <v>45473</v>
      </c>
    </row>
    <row r="15" spans="1:51" ht="45" x14ac:dyDescent="0.25">
      <c r="I15" s="33" t="s">
        <v>801</v>
      </c>
      <c r="J15" s="124">
        <v>100000</v>
      </c>
      <c r="K15" s="29">
        <v>45473</v>
      </c>
      <c r="L15" s="85"/>
      <c r="P15" s="85"/>
      <c r="T15" s="85"/>
      <c r="U15" s="29"/>
      <c r="W15" s="29"/>
      <c r="X15" s="85"/>
      <c r="Y15" s="29"/>
      <c r="AA15" s="29"/>
      <c r="AB15" s="85"/>
      <c r="AG15" s="29"/>
      <c r="AI15" s="29"/>
      <c r="AJ15" s="85"/>
      <c r="AK15" s="29"/>
      <c r="AM15" s="29"/>
      <c r="AN15" s="85"/>
      <c r="AS15" s="42" t="s">
        <v>570</v>
      </c>
      <c r="AT15" s="150">
        <v>1126.8800000000001</v>
      </c>
      <c r="AU15" s="29">
        <v>45473</v>
      </c>
    </row>
    <row r="16" spans="1:51" ht="45" x14ac:dyDescent="0.25">
      <c r="I16" s="33" t="s">
        <v>802</v>
      </c>
      <c r="J16" s="124">
        <v>20000</v>
      </c>
      <c r="K16" s="29">
        <v>45473</v>
      </c>
      <c r="L16" s="85"/>
      <c r="P16" s="85"/>
      <c r="T16" s="85"/>
      <c r="U16" s="29"/>
      <c r="W16" s="29"/>
      <c r="X16" s="85"/>
      <c r="Y16" s="29"/>
      <c r="AA16" s="29"/>
      <c r="AB16" s="85"/>
      <c r="AG16" s="29"/>
      <c r="AI16" s="29"/>
      <c r="AJ16" s="85"/>
      <c r="AK16" s="29"/>
      <c r="AM16" s="29"/>
      <c r="AN16" s="85"/>
      <c r="AS16" s="42" t="s">
        <v>766</v>
      </c>
      <c r="AT16" s="150">
        <v>119.98</v>
      </c>
      <c r="AU16" s="29">
        <v>45473</v>
      </c>
    </row>
    <row r="17" spans="9:47" ht="30" x14ac:dyDescent="0.25">
      <c r="I17" s="33" t="s">
        <v>535</v>
      </c>
      <c r="J17" s="150">
        <v>50000</v>
      </c>
      <c r="K17" s="29">
        <v>45476</v>
      </c>
      <c r="L17" s="85"/>
      <c r="P17" s="85"/>
      <c r="T17" s="85"/>
      <c r="U17" s="29"/>
      <c r="W17" s="29"/>
      <c r="X17" s="85"/>
      <c r="Y17" s="29"/>
      <c r="AA17" s="29"/>
      <c r="AB17" s="85"/>
      <c r="AG17" s="29"/>
      <c r="AI17" s="29"/>
      <c r="AJ17" s="85"/>
      <c r="AK17" s="29"/>
      <c r="AM17" s="29"/>
      <c r="AN17" s="85"/>
      <c r="AS17" s="42" t="s">
        <v>902</v>
      </c>
      <c r="AT17" s="150">
        <v>165.16</v>
      </c>
      <c r="AU17" s="29">
        <v>45507</v>
      </c>
    </row>
    <row r="18" spans="9:47" ht="30" x14ac:dyDescent="0.25">
      <c r="I18" s="33" t="s">
        <v>542</v>
      </c>
      <c r="J18" s="150">
        <v>132000</v>
      </c>
      <c r="K18" s="29">
        <v>45490</v>
      </c>
      <c r="L18" s="85"/>
      <c r="P18" s="85"/>
      <c r="T18" s="85"/>
      <c r="U18" s="29"/>
      <c r="W18" s="29"/>
      <c r="X18" s="85"/>
      <c r="Y18" s="29"/>
      <c r="AA18" s="29"/>
      <c r="AB18" s="85"/>
      <c r="AG18" s="29"/>
      <c r="AI18" s="29"/>
      <c r="AJ18" s="85"/>
      <c r="AK18" s="29"/>
      <c r="AM18" s="29"/>
      <c r="AN18" s="85"/>
      <c r="AS18" s="42" t="s">
        <v>903</v>
      </c>
      <c r="AT18" s="150">
        <v>731.75</v>
      </c>
      <c r="AU18" s="29">
        <v>45507</v>
      </c>
    </row>
    <row r="19" spans="9:47" ht="30" x14ac:dyDescent="0.25">
      <c r="I19" s="33" t="s">
        <v>567</v>
      </c>
      <c r="J19" s="124">
        <v>344.44</v>
      </c>
      <c r="K19" s="29">
        <v>45503</v>
      </c>
      <c r="L19" s="85"/>
      <c r="P19" s="85"/>
      <c r="T19" s="85"/>
      <c r="U19" s="29"/>
      <c r="W19" s="29"/>
      <c r="X19" s="85"/>
      <c r="Y19" s="29"/>
      <c r="AA19" s="29"/>
      <c r="AB19" s="85"/>
      <c r="AG19" s="29"/>
      <c r="AI19" s="29"/>
      <c r="AJ19" s="85"/>
      <c r="AK19" s="29"/>
      <c r="AM19" s="29"/>
      <c r="AN19" s="85"/>
      <c r="AS19" s="42" t="s">
        <v>904</v>
      </c>
      <c r="AT19" s="150">
        <v>130.63</v>
      </c>
      <c r="AU19" s="29">
        <v>45538</v>
      </c>
    </row>
    <row r="20" spans="9:47" ht="30" x14ac:dyDescent="0.25">
      <c r="I20" s="33" t="s">
        <v>573</v>
      </c>
      <c r="J20" s="124">
        <v>100000</v>
      </c>
      <c r="K20" s="29">
        <v>45504</v>
      </c>
      <c r="L20" s="85"/>
      <c r="P20" s="85"/>
      <c r="T20" s="85"/>
      <c r="U20" s="29"/>
      <c r="W20" s="29"/>
      <c r="X20" s="85"/>
      <c r="Y20" s="29"/>
      <c r="AA20" s="29"/>
      <c r="AB20" s="85"/>
      <c r="AG20" s="29"/>
      <c r="AI20" s="29"/>
      <c r="AJ20" s="85"/>
      <c r="AK20" s="29"/>
      <c r="AM20" s="29"/>
      <c r="AN20" s="85"/>
      <c r="AS20" s="42" t="s">
        <v>905</v>
      </c>
      <c r="AT20" s="150">
        <v>99.94</v>
      </c>
      <c r="AU20" s="29">
        <v>45568</v>
      </c>
    </row>
    <row r="21" spans="9:47" ht="30" x14ac:dyDescent="0.25">
      <c r="I21" s="64" t="s">
        <v>691</v>
      </c>
      <c r="J21" s="124">
        <v>100000</v>
      </c>
      <c r="K21" s="29">
        <v>45519</v>
      </c>
      <c r="L21" s="85"/>
      <c r="P21" s="85"/>
      <c r="T21" s="85"/>
      <c r="U21" s="29"/>
      <c r="W21" s="29"/>
      <c r="X21" s="85"/>
      <c r="Y21" s="29"/>
      <c r="AA21" s="29"/>
      <c r="AB21" s="85"/>
      <c r="AG21" s="29"/>
      <c r="AI21" s="29"/>
      <c r="AJ21" s="85"/>
      <c r="AK21" s="29"/>
      <c r="AM21" s="29"/>
      <c r="AN21" s="85"/>
      <c r="AS21" s="42" t="s">
        <v>906</v>
      </c>
      <c r="AT21" s="150">
        <v>2.64</v>
      </c>
      <c r="AU21" s="29">
        <v>45599</v>
      </c>
    </row>
    <row r="22" spans="9:47" ht="30" x14ac:dyDescent="0.25">
      <c r="I22" s="33" t="s">
        <v>767</v>
      </c>
      <c r="J22" s="124">
        <v>259.42</v>
      </c>
      <c r="K22" s="29">
        <v>45533</v>
      </c>
      <c r="L22" s="85"/>
      <c r="P22" s="85"/>
      <c r="T22" s="85"/>
      <c r="U22" s="29"/>
      <c r="W22" s="29"/>
      <c r="X22" s="85"/>
      <c r="Y22" s="29"/>
      <c r="AA22" s="29"/>
      <c r="AB22" s="85"/>
      <c r="AG22" s="29"/>
      <c r="AI22" s="29"/>
      <c r="AJ22" s="85"/>
      <c r="AK22" s="29"/>
      <c r="AM22" s="29"/>
      <c r="AN22" s="85"/>
      <c r="AS22" s="42" t="s">
        <v>935</v>
      </c>
      <c r="AT22" s="150">
        <v>6610</v>
      </c>
      <c r="AU22" s="29">
        <v>45626</v>
      </c>
    </row>
    <row r="23" spans="9:47" x14ac:dyDescent="0.25">
      <c r="I23" s="42" t="s">
        <v>692</v>
      </c>
      <c r="J23" s="124">
        <v>100000</v>
      </c>
      <c r="K23" s="29">
        <v>45546</v>
      </c>
      <c r="L23" s="85"/>
      <c r="P23" s="85"/>
      <c r="T23" s="85"/>
      <c r="U23" s="29"/>
      <c r="W23" s="29"/>
      <c r="X23" s="85"/>
      <c r="Y23" s="29"/>
      <c r="AA23" s="29"/>
      <c r="AB23" s="85"/>
      <c r="AG23" s="29"/>
      <c r="AI23" s="29"/>
      <c r="AJ23" s="85"/>
      <c r="AK23" s="29"/>
      <c r="AM23" s="29"/>
      <c r="AN23" s="85"/>
    </row>
    <row r="24" spans="9:47" x14ac:dyDescent="0.25">
      <c r="I24" s="33" t="s">
        <v>763</v>
      </c>
      <c r="J24" s="124">
        <v>50000</v>
      </c>
      <c r="K24" s="29">
        <v>45553</v>
      </c>
      <c r="L24" s="85"/>
      <c r="P24" s="85"/>
      <c r="T24" s="85"/>
      <c r="U24" s="29"/>
      <c r="W24" s="29"/>
      <c r="X24" s="85"/>
      <c r="Y24" s="29"/>
      <c r="AA24" s="29"/>
      <c r="AB24" s="85"/>
      <c r="AG24" s="29"/>
      <c r="AI24" s="29"/>
      <c r="AJ24" s="85"/>
      <c r="AK24" s="29"/>
      <c r="AM24" s="29"/>
      <c r="AN24" s="85"/>
    </row>
    <row r="25" spans="9:47" x14ac:dyDescent="0.25">
      <c r="I25" s="33" t="s">
        <v>769</v>
      </c>
      <c r="J25" s="124">
        <v>554.80999999999995</v>
      </c>
      <c r="K25" s="29">
        <v>45559</v>
      </c>
      <c r="L25" s="85"/>
      <c r="P25" s="85"/>
      <c r="T25" s="85"/>
      <c r="U25" s="29"/>
      <c r="W25" s="29"/>
      <c r="X25" s="85"/>
      <c r="Y25" s="29"/>
      <c r="AA25" s="29"/>
      <c r="AB25" s="85"/>
      <c r="AG25" s="29"/>
      <c r="AI25" s="29"/>
      <c r="AJ25" s="85"/>
      <c r="AK25" s="29"/>
      <c r="AM25" s="29"/>
      <c r="AN25" s="85"/>
    </row>
    <row r="26" spans="9:47" x14ac:dyDescent="0.25">
      <c r="I26" s="33" t="s">
        <v>764</v>
      </c>
      <c r="J26" s="124">
        <v>50000</v>
      </c>
      <c r="K26" s="29">
        <v>45560</v>
      </c>
      <c r="L26" s="85"/>
      <c r="P26" s="85"/>
      <c r="T26" s="85"/>
      <c r="U26" s="29"/>
      <c r="W26" s="29"/>
      <c r="X26" s="85"/>
      <c r="Y26" s="29"/>
      <c r="AA26" s="29"/>
      <c r="AB26" s="85"/>
      <c r="AG26" s="29"/>
      <c r="AI26" s="29"/>
      <c r="AJ26" s="85"/>
      <c r="AK26" s="29"/>
      <c r="AM26" s="29"/>
      <c r="AN26" s="85"/>
    </row>
    <row r="27" spans="9:47" x14ac:dyDescent="0.25">
      <c r="I27" s="33" t="s">
        <v>803</v>
      </c>
      <c r="J27" s="124">
        <v>389.13</v>
      </c>
      <c r="K27" s="29">
        <v>45574</v>
      </c>
      <c r="L27" s="85"/>
      <c r="P27" s="85"/>
      <c r="T27" s="85"/>
      <c r="U27" s="29"/>
      <c r="W27" s="29"/>
      <c r="X27" s="85"/>
      <c r="Y27" s="29"/>
      <c r="AA27" s="29"/>
      <c r="AB27" s="85"/>
      <c r="AG27" s="29"/>
      <c r="AI27" s="29"/>
      <c r="AJ27" s="85"/>
      <c r="AK27" s="29"/>
      <c r="AM27" s="29"/>
      <c r="AN27" s="85"/>
    </row>
    <row r="28" spans="9:47" x14ac:dyDescent="0.25">
      <c r="I28" s="33" t="s">
        <v>800</v>
      </c>
      <c r="J28" s="124">
        <v>100000</v>
      </c>
      <c r="K28" s="29">
        <v>45587</v>
      </c>
      <c r="L28" s="85"/>
      <c r="P28" s="85"/>
      <c r="T28" s="85"/>
      <c r="U28" s="29"/>
      <c r="W28" s="29"/>
      <c r="X28" s="85"/>
      <c r="Y28" s="29"/>
      <c r="AA28" s="29"/>
      <c r="AB28" s="85"/>
      <c r="AG28" s="29"/>
      <c r="AI28" s="29"/>
      <c r="AJ28" s="85"/>
      <c r="AK28" s="29"/>
      <c r="AM28" s="29"/>
      <c r="AN28" s="85"/>
    </row>
    <row r="29" spans="9:47" x14ac:dyDescent="0.25">
      <c r="I29" s="33" t="s">
        <v>806</v>
      </c>
      <c r="J29" s="124">
        <v>137.34</v>
      </c>
      <c r="K29" s="29">
        <v>45615</v>
      </c>
      <c r="L29" s="85"/>
      <c r="P29" s="85"/>
      <c r="T29" s="85"/>
      <c r="U29" s="29"/>
      <c r="W29" s="29"/>
      <c r="X29" s="85"/>
      <c r="Y29" s="29"/>
      <c r="AA29" s="29"/>
      <c r="AB29" s="85"/>
      <c r="AG29" s="29"/>
      <c r="AI29" s="29"/>
      <c r="AJ29" s="85"/>
      <c r="AK29" s="29"/>
      <c r="AM29" s="29"/>
      <c r="AN29" s="85"/>
    </row>
    <row r="30" spans="9:47" x14ac:dyDescent="0.25">
      <c r="I30" s="33" t="s">
        <v>805</v>
      </c>
      <c r="J30" s="124">
        <v>121000</v>
      </c>
      <c r="K30" s="29">
        <v>45618</v>
      </c>
      <c r="L30" s="85"/>
      <c r="P30" s="85"/>
      <c r="T30" s="85"/>
      <c r="U30" s="29"/>
      <c r="W30" s="29"/>
      <c r="X30" s="85"/>
      <c r="Y30" s="29"/>
      <c r="AA30" s="29"/>
      <c r="AB30" s="85"/>
      <c r="AG30" s="29"/>
      <c r="AI30" s="29"/>
      <c r="AJ30" s="85"/>
      <c r="AK30" s="29"/>
      <c r="AM30" s="29"/>
      <c r="AN30" s="85"/>
    </row>
    <row r="31" spans="9:47" x14ac:dyDescent="0.25">
      <c r="I31" s="33" t="s">
        <v>907</v>
      </c>
      <c r="J31" s="124">
        <v>687.04</v>
      </c>
      <c r="K31" s="29">
        <v>45649</v>
      </c>
      <c r="L31" s="85"/>
      <c r="P31" s="85"/>
      <c r="T31" s="85"/>
      <c r="U31" s="29"/>
      <c r="W31" s="29"/>
      <c r="X31" s="85"/>
      <c r="Y31" s="29"/>
      <c r="AA31" s="29"/>
      <c r="AB31" s="85"/>
      <c r="AG31" s="29"/>
      <c r="AI31" s="29"/>
      <c r="AJ31" s="85"/>
      <c r="AK31" s="29"/>
      <c r="AM31" s="29"/>
      <c r="AN31" s="85"/>
    </row>
    <row r="32" spans="9:47" x14ac:dyDescent="0.25">
      <c r="I32" s="42"/>
      <c r="J32" s="138"/>
      <c r="L32" s="85"/>
      <c r="P32" s="85"/>
      <c r="T32" s="85"/>
      <c r="U32" s="29"/>
      <c r="W32" s="29"/>
      <c r="X32" s="85"/>
      <c r="Y32" s="29"/>
      <c r="AA32" s="29"/>
      <c r="AB32" s="85"/>
      <c r="AG32" s="29"/>
      <c r="AI32" s="29"/>
      <c r="AJ32" s="85"/>
      <c r="AK32" s="29"/>
      <c r="AM32" s="29"/>
      <c r="AN32" s="85"/>
    </row>
    <row r="33" spans="2:51" x14ac:dyDescent="0.25">
      <c r="I33" s="42"/>
      <c r="J33" s="138"/>
      <c r="L33" s="85"/>
      <c r="P33" s="85"/>
      <c r="T33" s="85"/>
      <c r="U33" s="29"/>
      <c r="W33" s="29"/>
      <c r="X33" s="85"/>
      <c r="Y33" s="29"/>
      <c r="AA33" s="29"/>
      <c r="AB33" s="85"/>
      <c r="AG33" s="29"/>
      <c r="AI33" s="29"/>
      <c r="AJ33" s="85"/>
      <c r="AK33" s="29"/>
      <c r="AM33" s="29"/>
      <c r="AN33" s="85"/>
    </row>
    <row r="34" spans="2:51" s="61" customFormat="1" x14ac:dyDescent="0.25">
      <c r="B34" s="60">
        <f>SUM(B3:B33)</f>
        <v>78705</v>
      </c>
      <c r="D34" s="84"/>
      <c r="F34" s="59">
        <f>SUM(F3:F33)</f>
        <v>18000</v>
      </c>
      <c r="H34" s="84"/>
      <c r="I34" s="64"/>
      <c r="J34" s="63">
        <f>SUM(J3:J33)</f>
        <v>1514577.45</v>
      </c>
      <c r="K34" s="29"/>
      <c r="L34" s="84"/>
      <c r="N34" s="60">
        <f>SUM(N3:N33)</f>
        <v>80000</v>
      </c>
      <c r="P34" s="84"/>
      <c r="R34" s="60">
        <f>SUM(R3:R33)</f>
        <v>0</v>
      </c>
      <c r="T34" s="84"/>
      <c r="V34" s="59">
        <f>SUM(V3:V33)</f>
        <v>0</v>
      </c>
      <c r="X34" s="84"/>
      <c r="Z34" s="66">
        <f>SUM(Z3:Z33)</f>
        <v>3750</v>
      </c>
      <c r="AB34" s="84"/>
      <c r="AC34" s="65" t="s">
        <v>44</v>
      </c>
      <c r="AD34" s="63">
        <f>SUM(AD3:AD33)</f>
        <v>1038.3399999999999</v>
      </c>
      <c r="AF34" s="84"/>
      <c r="AG34" s="29"/>
      <c r="AH34" s="61">
        <f>SUM(AH3:AH33)</f>
        <v>0</v>
      </c>
      <c r="AI34" s="29"/>
      <c r="AJ34" s="84"/>
      <c r="AK34" s="29"/>
      <c r="AL34" s="61">
        <f>SUM(AL3:AL33)</f>
        <v>0</v>
      </c>
      <c r="AM34" s="29"/>
      <c r="AN34" s="84"/>
      <c r="AP34" s="60">
        <f>SUM(AP3:AP33)</f>
        <v>0</v>
      </c>
      <c r="AR34" s="84"/>
      <c r="AT34" s="63">
        <f>SUM(AT3:AT33)</f>
        <v>12926.27</v>
      </c>
      <c r="AV34" s="84"/>
      <c r="AW34" s="42"/>
      <c r="AX34" s="62">
        <f>SUM(AX3:AX33)</f>
        <v>0</v>
      </c>
      <c r="AY34" s="42"/>
    </row>
    <row r="35" spans="2:51" x14ac:dyDescent="0.25">
      <c r="L35" s="85"/>
      <c r="P35" s="85"/>
      <c r="T35" s="85"/>
      <c r="U35" s="29"/>
      <c r="W35" s="29"/>
      <c r="X35" s="85"/>
      <c r="Y35" s="29"/>
      <c r="AA35" s="29"/>
      <c r="AB35" s="85"/>
      <c r="AG35" s="61"/>
      <c r="AI35" s="61"/>
      <c r="AJ35" s="85"/>
      <c r="AK35" s="61"/>
      <c r="AM35" s="61"/>
      <c r="AN35" s="85"/>
    </row>
    <row r="36" spans="2:51" x14ac:dyDescent="0.25">
      <c r="L36" s="85"/>
      <c r="P36" s="85"/>
      <c r="T36" s="85"/>
      <c r="U36" s="29"/>
      <c r="W36" s="29"/>
      <c r="X36" s="85"/>
      <c r="Y36" s="29"/>
      <c r="AA36" s="29"/>
      <c r="AB36" s="85"/>
      <c r="AG36" s="29"/>
      <c r="AI36" s="29"/>
      <c r="AJ36" s="85"/>
      <c r="AK36" s="29"/>
      <c r="AM36" s="29"/>
      <c r="AN36" s="85"/>
    </row>
    <row r="37" spans="2:51" x14ac:dyDescent="0.25">
      <c r="I37" s="42"/>
      <c r="L37" s="85"/>
      <c r="P37" s="85"/>
      <c r="T37" s="85"/>
      <c r="U37" s="29"/>
      <c r="W37" s="29"/>
      <c r="X37" s="85"/>
      <c r="Y37" s="29"/>
      <c r="AA37" s="29"/>
      <c r="AB37" s="85"/>
      <c r="AG37" s="29"/>
      <c r="AI37" s="29"/>
      <c r="AJ37" s="85"/>
      <c r="AK37" s="29"/>
      <c r="AM37" s="29"/>
      <c r="AN37" s="85"/>
    </row>
    <row r="38" spans="2:51" x14ac:dyDescent="0.25">
      <c r="I38" s="42"/>
      <c r="AG38" s="29"/>
      <c r="AI38" s="29"/>
      <c r="AK38" s="29"/>
      <c r="AM38" s="29"/>
    </row>
    <row r="39" spans="2:51" x14ac:dyDescent="0.25">
      <c r="I39" s="42"/>
    </row>
  </sheetData>
  <sortState ref="I3:K37">
    <sortCondition ref="K3:K37"/>
  </sortState>
  <mergeCells count="3">
    <mergeCell ref="U2:W2"/>
    <mergeCell ref="Y2:AA2"/>
    <mergeCell ref="Q2:S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D45" activeCellId="1" sqref="D21:D44 D45"/>
    </sheetView>
  </sheetViews>
  <sheetFormatPr defaultColWidth="9.140625" defaultRowHeight="15" x14ac:dyDescent="0.25"/>
  <cols>
    <col min="1" max="1" width="41.85546875" style="42" customWidth="1"/>
    <col min="2" max="2" width="15" style="43" bestFit="1" customWidth="1"/>
    <col min="3" max="3" width="12.140625" style="43" bestFit="1" customWidth="1"/>
    <col min="4" max="4" width="18.140625" style="43" customWidth="1"/>
    <col min="5" max="5" width="14.85546875" style="43" customWidth="1"/>
    <col min="6" max="6" width="5.42578125" style="43" bestFit="1" customWidth="1"/>
    <col min="7" max="7" width="15.140625" style="43" bestFit="1" customWidth="1"/>
    <col min="8" max="8" width="9.140625" style="33" bestFit="1" customWidth="1"/>
    <col min="9" max="9" width="17.28515625" style="43" bestFit="1" customWidth="1"/>
    <col min="10" max="10" width="14.85546875" style="33" customWidth="1"/>
    <col min="11" max="11" width="5.28515625" style="33" customWidth="1"/>
    <col min="12" max="12" width="15.140625" style="43" customWidth="1"/>
    <col min="13" max="13" width="9.140625" style="33" bestFit="1" customWidth="1"/>
    <col min="14" max="14" width="17.28515625" style="43" bestFit="1" customWidth="1"/>
    <col min="15" max="15" width="14.85546875" style="33" customWidth="1"/>
    <col min="16" max="16" width="5.28515625" style="33" customWidth="1"/>
    <col min="17" max="17" width="14.28515625" style="43" bestFit="1" customWidth="1"/>
    <col min="18" max="18" width="15.28515625" style="46" bestFit="1" customWidth="1"/>
    <col min="19" max="16384" width="9.140625" style="33"/>
  </cols>
  <sheetData>
    <row r="1" spans="1:19" ht="30" x14ac:dyDescent="0.25">
      <c r="A1" s="1" t="s">
        <v>12</v>
      </c>
      <c r="B1" s="119" t="s">
        <v>30</v>
      </c>
      <c r="C1" s="34" t="s">
        <v>33</v>
      </c>
      <c r="D1" s="120" t="s">
        <v>34</v>
      </c>
      <c r="E1" s="35" t="s">
        <v>35</v>
      </c>
      <c r="F1" s="36"/>
      <c r="G1" s="49" t="s">
        <v>32</v>
      </c>
      <c r="H1" s="34" t="s">
        <v>33</v>
      </c>
      <c r="I1" s="120" t="s">
        <v>34</v>
      </c>
      <c r="J1" s="35" t="s">
        <v>35</v>
      </c>
      <c r="K1" s="35"/>
      <c r="L1" s="49" t="s">
        <v>109</v>
      </c>
      <c r="M1" s="34" t="s">
        <v>33</v>
      </c>
      <c r="N1" s="120" t="s">
        <v>34</v>
      </c>
      <c r="O1" s="35" t="s">
        <v>35</v>
      </c>
      <c r="P1" s="35"/>
      <c r="Q1" s="46" t="s">
        <v>31</v>
      </c>
      <c r="R1" s="46" t="s">
        <v>39</v>
      </c>
    </row>
    <row r="2" spans="1:19" x14ac:dyDescent="0.25">
      <c r="A2" s="3" t="s">
        <v>18</v>
      </c>
      <c r="B2" s="43">
        <f>B46</f>
        <v>0</v>
      </c>
      <c r="C2" s="40" t="s">
        <v>119</v>
      </c>
      <c r="D2" s="40" t="s">
        <v>119</v>
      </c>
      <c r="E2" s="40" t="s">
        <v>119</v>
      </c>
      <c r="F2" s="38"/>
      <c r="H2" s="40">
        <v>500173</v>
      </c>
      <c r="I2" s="123">
        <v>7848</v>
      </c>
      <c r="J2" s="21">
        <v>45322</v>
      </c>
      <c r="K2" s="21"/>
      <c r="M2" s="40">
        <v>500173</v>
      </c>
      <c r="N2" s="123">
        <v>9256</v>
      </c>
      <c r="O2" s="21">
        <v>45322</v>
      </c>
      <c r="P2" s="21"/>
      <c r="Q2" s="43">
        <f>SUM(D46+I2+N2)</f>
        <v>159924</v>
      </c>
      <c r="R2" s="46">
        <f>SUM(D46,N2,I2)</f>
        <v>159924</v>
      </c>
    </row>
    <row r="3" spans="1:19" x14ac:dyDescent="0.25">
      <c r="A3" s="37" t="s">
        <v>130</v>
      </c>
      <c r="C3" s="33">
        <v>500174</v>
      </c>
      <c r="D3" s="124">
        <v>134866</v>
      </c>
      <c r="E3" s="21">
        <v>45322</v>
      </c>
      <c r="F3" s="38"/>
      <c r="H3" s="33">
        <v>500174</v>
      </c>
      <c r="I3" s="123">
        <v>7848</v>
      </c>
      <c r="J3" s="21">
        <v>45322</v>
      </c>
      <c r="K3" s="21"/>
      <c r="M3" s="33">
        <v>500174</v>
      </c>
      <c r="N3" s="123">
        <v>7782</v>
      </c>
      <c r="O3" s="21">
        <v>45322</v>
      </c>
      <c r="P3" s="21"/>
      <c r="Q3" s="43">
        <f>SUM(D3+I3+N3)</f>
        <v>150496</v>
      </c>
      <c r="R3" s="46">
        <f>SUM(D3,N3,I3)</f>
        <v>150496</v>
      </c>
    </row>
    <row r="4" spans="1:19" x14ac:dyDescent="0.25">
      <c r="A4" s="3" t="s">
        <v>19</v>
      </c>
      <c r="C4" s="33">
        <v>500175</v>
      </c>
      <c r="D4" s="124">
        <v>33576</v>
      </c>
      <c r="E4" s="21">
        <v>45322</v>
      </c>
      <c r="F4" s="38"/>
      <c r="H4" s="33">
        <v>500175</v>
      </c>
      <c r="I4" s="123">
        <v>7848</v>
      </c>
      <c r="J4" s="21">
        <v>45322</v>
      </c>
      <c r="K4" s="21"/>
      <c r="M4" s="33">
        <v>500175</v>
      </c>
      <c r="N4" s="123">
        <v>2807</v>
      </c>
      <c r="O4" s="21">
        <v>45322</v>
      </c>
      <c r="P4" s="21"/>
      <c r="Q4" s="43">
        <f>SUM(D4+I4+N4)</f>
        <v>44231</v>
      </c>
      <c r="R4" s="46">
        <f>SUM(D4,N4,I4)</f>
        <v>44231</v>
      </c>
    </row>
    <row r="5" spans="1:19" x14ac:dyDescent="0.25">
      <c r="A5" s="3" t="s">
        <v>20</v>
      </c>
      <c r="C5" s="33">
        <v>500176</v>
      </c>
      <c r="D5" s="124">
        <v>22515</v>
      </c>
      <c r="E5" s="21">
        <v>45322</v>
      </c>
      <c r="F5" s="38"/>
      <c r="H5" s="33">
        <v>500176</v>
      </c>
      <c r="I5" s="123">
        <v>7848</v>
      </c>
      <c r="J5" s="21">
        <v>45322</v>
      </c>
      <c r="K5" s="21"/>
      <c r="M5" s="33">
        <v>500176</v>
      </c>
      <c r="N5" s="123">
        <v>1411</v>
      </c>
      <c r="O5" s="21">
        <v>45322</v>
      </c>
      <c r="P5" s="21"/>
      <c r="Q5" s="43">
        <f>SUM(D5+I5+N5)</f>
        <v>31774</v>
      </c>
      <c r="R5" s="46">
        <f>SUM(D5,N5,I5)</f>
        <v>31774</v>
      </c>
    </row>
    <row r="6" spans="1:19" x14ac:dyDescent="0.25">
      <c r="A6" s="3" t="s">
        <v>21</v>
      </c>
      <c r="C6" s="33">
        <v>500177</v>
      </c>
      <c r="D6" s="124">
        <v>164169</v>
      </c>
      <c r="E6" s="21">
        <v>45322</v>
      </c>
      <c r="F6" s="38"/>
      <c r="H6" s="33">
        <v>500177</v>
      </c>
      <c r="I6" s="123">
        <v>7848</v>
      </c>
      <c r="J6" s="21">
        <v>45322</v>
      </c>
      <c r="K6" s="21"/>
      <c r="M6" s="33">
        <v>500177</v>
      </c>
      <c r="N6" s="123">
        <v>17863</v>
      </c>
      <c r="O6" s="21">
        <v>45322</v>
      </c>
      <c r="P6" s="21"/>
      <c r="Q6" s="43">
        <f t="shared" ref="Q6:Q16" si="0">SUM(D6+I6+N6)</f>
        <v>189880</v>
      </c>
      <c r="R6" s="46">
        <f t="shared" ref="R6:R16" si="1">SUM(D6,N6,I6)</f>
        <v>189880</v>
      </c>
    </row>
    <row r="7" spans="1:19" x14ac:dyDescent="0.25">
      <c r="A7" s="37" t="s">
        <v>37</v>
      </c>
      <c r="C7" s="33">
        <v>500178</v>
      </c>
      <c r="D7" s="124">
        <v>108320</v>
      </c>
      <c r="E7" s="21">
        <v>45322</v>
      </c>
      <c r="F7" s="38"/>
      <c r="H7" s="33">
        <v>500178</v>
      </c>
      <c r="I7" s="123">
        <v>7848</v>
      </c>
      <c r="J7" s="21">
        <v>45322</v>
      </c>
      <c r="K7" s="21"/>
      <c r="M7" s="33">
        <v>500178</v>
      </c>
      <c r="N7" s="123">
        <v>9383</v>
      </c>
      <c r="O7" s="21">
        <v>45322</v>
      </c>
      <c r="P7" s="21"/>
      <c r="Q7" s="43">
        <f t="shared" si="0"/>
        <v>125551</v>
      </c>
      <c r="R7" s="46">
        <f t="shared" si="1"/>
        <v>125551</v>
      </c>
    </row>
    <row r="8" spans="1:19" ht="30" x14ac:dyDescent="0.25">
      <c r="A8" s="3" t="s">
        <v>22</v>
      </c>
      <c r="C8" s="33">
        <v>500179</v>
      </c>
      <c r="D8" s="124">
        <v>101823</v>
      </c>
      <c r="E8" s="21">
        <v>45322</v>
      </c>
      <c r="F8" s="38"/>
      <c r="H8" s="33">
        <v>500179</v>
      </c>
      <c r="I8" s="123">
        <v>7848</v>
      </c>
      <c r="J8" s="21">
        <v>45322</v>
      </c>
      <c r="K8" s="21"/>
      <c r="M8" s="33">
        <v>500179</v>
      </c>
      <c r="N8" s="123">
        <v>6736</v>
      </c>
      <c r="O8" s="21">
        <v>45322</v>
      </c>
      <c r="P8" s="21"/>
      <c r="Q8" s="43">
        <f t="shared" si="0"/>
        <v>116407</v>
      </c>
      <c r="R8" s="46">
        <f t="shared" si="1"/>
        <v>116407</v>
      </c>
    </row>
    <row r="9" spans="1:19" x14ac:dyDescent="0.25">
      <c r="A9" s="3" t="s">
        <v>23</v>
      </c>
      <c r="C9" s="33">
        <v>500180</v>
      </c>
      <c r="D9" s="124">
        <v>49382</v>
      </c>
      <c r="E9" s="21">
        <v>45322</v>
      </c>
      <c r="F9" s="38"/>
      <c r="H9" s="33">
        <v>500180</v>
      </c>
      <c r="I9" s="123">
        <v>7848</v>
      </c>
      <c r="J9" s="21">
        <v>45322</v>
      </c>
      <c r="K9" s="21"/>
      <c r="M9" s="33">
        <v>500180</v>
      </c>
      <c r="N9" s="123">
        <v>2881</v>
      </c>
      <c r="O9" s="21">
        <v>45322</v>
      </c>
      <c r="P9" s="21"/>
      <c r="Q9" s="43">
        <f t="shared" si="0"/>
        <v>60111</v>
      </c>
      <c r="R9" s="46">
        <f t="shared" si="1"/>
        <v>60111</v>
      </c>
      <c r="S9" s="41"/>
    </row>
    <row r="10" spans="1:19" x14ac:dyDescent="0.25">
      <c r="A10" s="3" t="s">
        <v>24</v>
      </c>
      <c r="C10" s="33">
        <v>500181</v>
      </c>
      <c r="D10" s="124">
        <v>59403</v>
      </c>
      <c r="E10" s="21">
        <v>45322</v>
      </c>
      <c r="F10" s="38"/>
      <c r="H10" s="33">
        <v>500181</v>
      </c>
      <c r="I10" s="123">
        <v>7848</v>
      </c>
      <c r="J10" s="21">
        <v>45322</v>
      </c>
      <c r="K10" s="21"/>
      <c r="M10" s="33">
        <v>500181</v>
      </c>
      <c r="N10" s="123">
        <v>4809</v>
      </c>
      <c r="O10" s="21">
        <v>45322</v>
      </c>
      <c r="P10" s="21"/>
      <c r="Q10" s="43">
        <f t="shared" si="0"/>
        <v>72060</v>
      </c>
      <c r="R10" s="46">
        <f t="shared" si="1"/>
        <v>72060</v>
      </c>
    </row>
    <row r="11" spans="1:19" x14ac:dyDescent="0.25">
      <c r="A11" s="3" t="s">
        <v>129</v>
      </c>
      <c r="C11" s="33">
        <v>500182</v>
      </c>
      <c r="D11" s="124">
        <v>89143</v>
      </c>
      <c r="E11" s="21">
        <v>45322</v>
      </c>
      <c r="F11" s="38"/>
      <c r="H11" s="33">
        <v>500182</v>
      </c>
      <c r="I11" s="123">
        <v>7848</v>
      </c>
      <c r="J11" s="21">
        <v>45322</v>
      </c>
      <c r="K11" s="21"/>
      <c r="M11" s="33">
        <v>500182</v>
      </c>
      <c r="N11" s="123">
        <v>5171</v>
      </c>
      <c r="O11" s="21">
        <v>45322</v>
      </c>
      <c r="P11" s="21"/>
      <c r="Q11" s="43">
        <f>SUM(D11+I11+N11)</f>
        <v>102162</v>
      </c>
      <c r="R11" s="46">
        <f>SUM(D11,N11,I11)</f>
        <v>102162</v>
      </c>
    </row>
    <row r="12" spans="1:19" x14ac:dyDescent="0.25">
      <c r="A12" s="3" t="s">
        <v>25</v>
      </c>
      <c r="C12" s="33">
        <v>500183</v>
      </c>
      <c r="D12" s="124">
        <v>317628</v>
      </c>
      <c r="E12" s="21">
        <v>45322</v>
      </c>
      <c r="F12" s="38"/>
      <c r="H12" s="33">
        <v>500183</v>
      </c>
      <c r="I12" s="123">
        <v>7848</v>
      </c>
      <c r="J12" s="21">
        <v>45322</v>
      </c>
      <c r="K12" s="21"/>
      <c r="M12" s="33">
        <v>500183</v>
      </c>
      <c r="N12" s="123">
        <v>17901</v>
      </c>
      <c r="O12" s="21">
        <v>45322</v>
      </c>
      <c r="P12" s="21"/>
      <c r="Q12" s="43">
        <f t="shared" si="0"/>
        <v>343377</v>
      </c>
      <c r="R12" s="46">
        <f t="shared" si="1"/>
        <v>343377</v>
      </c>
    </row>
    <row r="13" spans="1:19" x14ac:dyDescent="0.25">
      <c r="A13" s="3" t="s">
        <v>26</v>
      </c>
      <c r="C13" s="33">
        <v>500184</v>
      </c>
      <c r="D13" s="124">
        <v>30431</v>
      </c>
      <c r="E13" s="21">
        <v>45322</v>
      </c>
      <c r="F13" s="38"/>
      <c r="H13" s="33">
        <v>500184</v>
      </c>
      <c r="I13" s="123">
        <v>7848</v>
      </c>
      <c r="J13" s="21">
        <v>45322</v>
      </c>
      <c r="K13" s="21"/>
      <c r="M13" s="33">
        <v>500184</v>
      </c>
      <c r="N13" s="123">
        <v>1266</v>
      </c>
      <c r="O13" s="21">
        <v>45322</v>
      </c>
      <c r="P13" s="21"/>
      <c r="Q13" s="43">
        <f t="shared" si="0"/>
        <v>39545</v>
      </c>
      <c r="R13" s="46">
        <f t="shared" si="1"/>
        <v>39545</v>
      </c>
    </row>
    <row r="14" spans="1:19" x14ac:dyDescent="0.25">
      <c r="A14" s="3" t="s">
        <v>27</v>
      </c>
      <c r="C14" s="33">
        <v>500185</v>
      </c>
      <c r="D14" s="124">
        <v>74594</v>
      </c>
      <c r="E14" s="21">
        <v>45322</v>
      </c>
      <c r="F14" s="38"/>
      <c r="H14" s="33">
        <v>500185</v>
      </c>
      <c r="I14" s="123">
        <v>7848</v>
      </c>
      <c r="J14" s="21">
        <v>45322</v>
      </c>
      <c r="K14" s="21"/>
      <c r="M14" s="33">
        <v>500185</v>
      </c>
      <c r="N14" s="123">
        <v>4049</v>
      </c>
      <c r="O14" s="21">
        <v>45322</v>
      </c>
      <c r="P14" s="21"/>
      <c r="Q14" s="43">
        <f t="shared" si="0"/>
        <v>86491</v>
      </c>
      <c r="R14" s="46">
        <f t="shared" si="1"/>
        <v>86491</v>
      </c>
    </row>
    <row r="15" spans="1:19" x14ac:dyDescent="0.25">
      <c r="A15" s="3" t="s">
        <v>28</v>
      </c>
      <c r="C15" s="33">
        <v>500186</v>
      </c>
      <c r="D15" s="124">
        <v>74212</v>
      </c>
      <c r="E15" s="21">
        <v>45322</v>
      </c>
      <c r="F15" s="38"/>
      <c r="H15" s="33">
        <v>500186</v>
      </c>
      <c r="I15" s="123">
        <v>7848</v>
      </c>
      <c r="J15" s="21">
        <v>45322</v>
      </c>
      <c r="K15" s="21"/>
      <c r="M15" s="33">
        <v>500186</v>
      </c>
      <c r="N15" s="123">
        <v>4763</v>
      </c>
      <c r="O15" s="21">
        <v>45322</v>
      </c>
      <c r="P15" s="21"/>
      <c r="Q15" s="43">
        <f t="shared" si="0"/>
        <v>86823</v>
      </c>
      <c r="R15" s="46">
        <f t="shared" si="1"/>
        <v>86823</v>
      </c>
    </row>
    <row r="16" spans="1:19" ht="30" x14ac:dyDescent="0.25">
      <c r="A16" s="4" t="s">
        <v>29</v>
      </c>
      <c r="C16" s="33">
        <v>500187</v>
      </c>
      <c r="D16" s="124">
        <v>71505</v>
      </c>
      <c r="E16" s="21">
        <v>45322</v>
      </c>
      <c r="F16" s="38"/>
      <c r="H16" s="33">
        <v>500187</v>
      </c>
      <c r="I16" s="123">
        <v>7848</v>
      </c>
      <c r="J16" s="21">
        <v>45322</v>
      </c>
      <c r="K16" s="21"/>
      <c r="M16" s="33">
        <v>500187</v>
      </c>
      <c r="N16" s="123">
        <v>3921</v>
      </c>
      <c r="O16" s="21">
        <v>45322</v>
      </c>
      <c r="P16" s="21"/>
      <c r="Q16" s="43">
        <f t="shared" si="0"/>
        <v>83274</v>
      </c>
      <c r="R16" s="46">
        <f t="shared" si="1"/>
        <v>83274</v>
      </c>
    </row>
    <row r="17" spans="1:18" x14ac:dyDescent="0.25">
      <c r="B17" s="43">
        <f>SUM(B2:B16)</f>
        <v>0</v>
      </c>
      <c r="D17" s="43">
        <f>SUM(D2:D16)+D46</f>
        <v>1474387</v>
      </c>
      <c r="G17" s="43">
        <f>SUM(G2:G16)</f>
        <v>0</v>
      </c>
      <c r="H17" s="39"/>
      <c r="I17" s="43">
        <f>SUM(I2:I16)</f>
        <v>117720</v>
      </c>
      <c r="J17" s="39"/>
      <c r="K17" s="39"/>
      <c r="L17" s="43">
        <f>SUM(L2:L16)</f>
        <v>0</v>
      </c>
      <c r="M17" s="39"/>
      <c r="N17" s="43">
        <f>SUM(N2:N16)</f>
        <v>99999</v>
      </c>
      <c r="O17" s="39"/>
      <c r="P17" s="39"/>
      <c r="Q17" s="43">
        <f>B17+G17+L17</f>
        <v>0</v>
      </c>
      <c r="R17" s="46">
        <f>SUM(R2:R16)</f>
        <v>1692106</v>
      </c>
    </row>
    <row r="20" spans="1:18" x14ac:dyDescent="0.25">
      <c r="A20" s="31" t="s">
        <v>38</v>
      </c>
      <c r="C20" s="34" t="s">
        <v>33</v>
      </c>
      <c r="D20" s="120" t="s">
        <v>34</v>
      </c>
      <c r="E20" s="35" t="s">
        <v>35</v>
      </c>
      <c r="F20" s="36"/>
    </row>
    <row r="21" spans="1:18" x14ac:dyDescent="0.25">
      <c r="A21" s="33" t="s">
        <v>78</v>
      </c>
      <c r="C21" s="33">
        <v>500188</v>
      </c>
      <c r="D21" s="123">
        <v>951</v>
      </c>
      <c r="E21" s="21">
        <v>45322</v>
      </c>
      <c r="F21" s="38"/>
    </row>
    <row r="22" spans="1:18" x14ac:dyDescent="0.25">
      <c r="A22" s="33" t="s">
        <v>79</v>
      </c>
      <c r="C22" s="33">
        <v>500189</v>
      </c>
      <c r="D22" s="123">
        <v>343</v>
      </c>
      <c r="E22" s="21">
        <v>45322</v>
      </c>
      <c r="F22" s="38"/>
    </row>
    <row r="23" spans="1:18" x14ac:dyDescent="0.25">
      <c r="A23" s="33" t="s">
        <v>80</v>
      </c>
      <c r="C23" s="33">
        <v>500190</v>
      </c>
      <c r="D23" s="123">
        <v>7094</v>
      </c>
      <c r="E23" s="21">
        <v>45322</v>
      </c>
      <c r="F23" s="38"/>
      <c r="J23" s="30"/>
      <c r="K23" s="30"/>
      <c r="O23" s="30"/>
      <c r="P23" s="30"/>
    </row>
    <row r="24" spans="1:18" x14ac:dyDescent="0.25">
      <c r="A24" s="33" t="s">
        <v>81</v>
      </c>
      <c r="C24" s="33">
        <v>500191</v>
      </c>
      <c r="D24" s="123">
        <v>280</v>
      </c>
      <c r="E24" s="21">
        <v>45322</v>
      </c>
      <c r="F24" s="38"/>
      <c r="J24" s="30"/>
      <c r="K24" s="30"/>
      <c r="O24" s="30"/>
      <c r="P24" s="30"/>
    </row>
    <row r="25" spans="1:18" x14ac:dyDescent="0.25">
      <c r="A25" s="33" t="s">
        <v>82</v>
      </c>
      <c r="C25" s="33">
        <v>500192</v>
      </c>
      <c r="D25" s="123">
        <v>3235</v>
      </c>
      <c r="E25" s="21">
        <v>45322</v>
      </c>
      <c r="F25" s="38"/>
      <c r="J25" s="30"/>
      <c r="K25" s="30"/>
      <c r="O25" s="30"/>
      <c r="P25" s="30"/>
    </row>
    <row r="26" spans="1:18" x14ac:dyDescent="0.25">
      <c r="A26" s="33" t="s">
        <v>83</v>
      </c>
      <c r="C26" s="33">
        <v>500193</v>
      </c>
      <c r="D26" s="123">
        <v>3528</v>
      </c>
      <c r="E26" s="21">
        <v>45322</v>
      </c>
      <c r="F26" s="38"/>
      <c r="I26" s="46"/>
      <c r="J26" s="44"/>
      <c r="K26" s="44"/>
      <c r="N26" s="46"/>
      <c r="O26" s="44"/>
      <c r="P26" s="44"/>
    </row>
    <row r="27" spans="1:18" x14ac:dyDescent="0.25">
      <c r="A27" s="33" t="s">
        <v>84</v>
      </c>
      <c r="C27" s="33">
        <v>500194</v>
      </c>
      <c r="D27" s="123">
        <v>1047</v>
      </c>
      <c r="E27" s="21">
        <v>45322</v>
      </c>
      <c r="F27" s="38"/>
    </row>
    <row r="28" spans="1:18" x14ac:dyDescent="0.25">
      <c r="A28" s="33" t="s">
        <v>85</v>
      </c>
      <c r="C28" s="33">
        <v>500195</v>
      </c>
      <c r="D28" s="123">
        <v>2607</v>
      </c>
      <c r="E28" s="21">
        <v>45322</v>
      </c>
      <c r="F28" s="38"/>
    </row>
    <row r="29" spans="1:18" x14ac:dyDescent="0.25">
      <c r="A29" s="33" t="s">
        <v>86</v>
      </c>
      <c r="C29" s="33">
        <v>500196</v>
      </c>
      <c r="D29" s="123">
        <v>2685</v>
      </c>
      <c r="E29" s="21">
        <v>45322</v>
      </c>
      <c r="F29" s="38"/>
    </row>
    <row r="30" spans="1:18" x14ac:dyDescent="0.25">
      <c r="A30" s="33" t="s">
        <v>87</v>
      </c>
      <c r="C30" s="33">
        <v>500197</v>
      </c>
      <c r="D30" s="123">
        <v>1766</v>
      </c>
      <c r="E30" s="21">
        <v>45322</v>
      </c>
      <c r="F30" s="38"/>
    </row>
    <row r="31" spans="1:18" x14ac:dyDescent="0.25">
      <c r="A31" s="33" t="s">
        <v>88</v>
      </c>
      <c r="C31" s="33">
        <v>500198</v>
      </c>
      <c r="D31" s="123">
        <v>857</v>
      </c>
      <c r="E31" s="21">
        <v>45322</v>
      </c>
      <c r="F31" s="38"/>
    </row>
    <row r="32" spans="1:18" x14ac:dyDescent="0.25">
      <c r="A32" s="33" t="s">
        <v>89</v>
      </c>
      <c r="C32" s="33">
        <v>500199</v>
      </c>
      <c r="D32" s="123">
        <v>762</v>
      </c>
      <c r="E32" s="21">
        <v>45322</v>
      </c>
      <c r="F32" s="38"/>
    </row>
    <row r="33" spans="1:18" x14ac:dyDescent="0.25">
      <c r="A33" s="33" t="s">
        <v>90</v>
      </c>
      <c r="C33" s="33">
        <v>500200</v>
      </c>
      <c r="D33" s="123">
        <v>1553</v>
      </c>
      <c r="E33" s="21">
        <v>45322</v>
      </c>
      <c r="F33" s="38"/>
    </row>
    <row r="34" spans="1:18" x14ac:dyDescent="0.25">
      <c r="A34" s="33" t="s">
        <v>91</v>
      </c>
      <c r="C34" s="33">
        <v>500201</v>
      </c>
      <c r="D34" s="123">
        <v>6241</v>
      </c>
      <c r="E34" s="21">
        <v>45322</v>
      </c>
      <c r="F34" s="38"/>
    </row>
    <row r="35" spans="1:18" x14ac:dyDescent="0.25">
      <c r="A35" s="33" t="s">
        <v>92</v>
      </c>
      <c r="C35" s="33">
        <v>500202</v>
      </c>
      <c r="D35" s="123">
        <v>3575</v>
      </c>
      <c r="E35" s="21">
        <v>45322</v>
      </c>
      <c r="F35" s="38"/>
    </row>
    <row r="36" spans="1:18" x14ac:dyDescent="0.25">
      <c r="A36" s="33" t="s">
        <v>93</v>
      </c>
      <c r="C36" s="33">
        <v>500203</v>
      </c>
      <c r="D36" s="123">
        <v>4122</v>
      </c>
      <c r="E36" s="21">
        <v>45322</v>
      </c>
      <c r="F36" s="38"/>
    </row>
    <row r="37" spans="1:18" x14ac:dyDescent="0.25">
      <c r="A37" s="33" t="s">
        <v>94</v>
      </c>
      <c r="C37" s="33">
        <v>500204</v>
      </c>
      <c r="D37" s="123">
        <v>6378</v>
      </c>
      <c r="E37" s="21">
        <v>45322</v>
      </c>
      <c r="F37" s="38"/>
    </row>
    <row r="38" spans="1:18" x14ac:dyDescent="0.25">
      <c r="A38" s="33" t="s">
        <v>95</v>
      </c>
      <c r="C38" s="33">
        <v>500205</v>
      </c>
      <c r="D38" s="123">
        <v>4493</v>
      </c>
      <c r="E38" s="21">
        <v>45322</v>
      </c>
      <c r="F38" s="38"/>
    </row>
    <row r="39" spans="1:18" x14ac:dyDescent="0.25">
      <c r="A39" s="33" t="s">
        <v>96</v>
      </c>
      <c r="C39" s="33">
        <v>500206</v>
      </c>
      <c r="D39" s="123">
        <v>3687</v>
      </c>
      <c r="E39" s="21">
        <v>45322</v>
      </c>
      <c r="F39" s="38"/>
    </row>
    <row r="40" spans="1:18" x14ac:dyDescent="0.25">
      <c r="A40" s="33" t="s">
        <v>97</v>
      </c>
      <c r="C40" s="33">
        <v>500207</v>
      </c>
      <c r="D40" s="123">
        <v>4393</v>
      </c>
      <c r="E40" s="21">
        <v>45322</v>
      </c>
      <c r="F40" s="38"/>
    </row>
    <row r="41" spans="1:18" x14ac:dyDescent="0.25">
      <c r="A41" s="33" t="s">
        <v>98</v>
      </c>
      <c r="C41" s="33">
        <v>500208</v>
      </c>
      <c r="D41" s="123">
        <v>564</v>
      </c>
      <c r="E41" s="21">
        <v>45322</v>
      </c>
      <c r="F41" s="38"/>
    </row>
    <row r="42" spans="1:18" x14ac:dyDescent="0.25">
      <c r="A42" s="33" t="s">
        <v>99</v>
      </c>
      <c r="C42" s="33">
        <v>500209</v>
      </c>
      <c r="D42" s="123">
        <v>1536</v>
      </c>
      <c r="E42" s="21">
        <v>45322</v>
      </c>
      <c r="F42" s="38"/>
    </row>
    <row r="43" spans="1:18" x14ac:dyDescent="0.25">
      <c r="A43" s="33" t="s">
        <v>100</v>
      </c>
      <c r="C43" s="33">
        <v>500210</v>
      </c>
      <c r="D43" s="123">
        <v>4732</v>
      </c>
      <c r="E43" s="21">
        <v>45322</v>
      </c>
      <c r="F43" s="38"/>
    </row>
    <row r="44" spans="1:18" x14ac:dyDescent="0.25">
      <c r="A44" s="33" t="s">
        <v>101</v>
      </c>
      <c r="C44" s="33">
        <v>500211</v>
      </c>
      <c r="D44" s="123">
        <v>13607</v>
      </c>
      <c r="E44" s="21">
        <v>45322</v>
      </c>
      <c r="F44" s="38"/>
    </row>
    <row r="45" spans="1:18" x14ac:dyDescent="0.25">
      <c r="A45" s="33" t="s">
        <v>18</v>
      </c>
      <c r="C45" s="33">
        <v>500173</v>
      </c>
      <c r="D45" s="123">
        <v>62784</v>
      </c>
      <c r="E45" s="21">
        <v>45322</v>
      </c>
      <c r="F45" s="38"/>
    </row>
    <row r="46" spans="1:18" s="32" customFormat="1" x14ac:dyDescent="0.25">
      <c r="A46" s="31" t="s">
        <v>31</v>
      </c>
      <c r="B46" s="46">
        <f t="shared" ref="B46" si="2">SUM(B21:B45)</f>
        <v>0</v>
      </c>
      <c r="C46" s="45"/>
      <c r="D46" s="46">
        <f>SUM(D21:D45)</f>
        <v>142820</v>
      </c>
      <c r="E46" s="46"/>
      <c r="F46" s="46"/>
      <c r="G46" s="46"/>
      <c r="I46" s="46"/>
      <c r="L46" s="46"/>
      <c r="N46" s="46"/>
      <c r="Q46" s="46"/>
      <c r="R46" s="46"/>
    </row>
  </sheetData>
  <pageMargins left="0.7" right="0.7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B2" sqref="B2"/>
    </sheetView>
  </sheetViews>
  <sheetFormatPr defaultColWidth="8.85546875" defaultRowHeight="15" x14ac:dyDescent="0.25"/>
  <cols>
    <col min="1" max="1" width="34.7109375" style="42" customWidth="1"/>
    <col min="2" max="2" width="13.140625" style="63" bestFit="1" customWidth="1"/>
    <col min="3" max="3" width="8.85546875" style="42"/>
    <col min="4" max="4" width="10.42578125" style="42" bestFit="1" customWidth="1"/>
    <col min="5" max="5" width="2.85546875" style="83" customWidth="1"/>
    <col min="6" max="6" width="38.42578125" style="42" customWidth="1"/>
    <col min="7" max="7" width="13.140625" style="63" bestFit="1" customWidth="1"/>
    <col min="8" max="8" width="9.42578125" style="42" bestFit="1" customWidth="1"/>
    <col min="9" max="9" width="11.7109375" style="42" bestFit="1" customWidth="1"/>
    <col min="10" max="10" width="2.85546875" style="83" customWidth="1"/>
    <col min="11" max="11" width="38.42578125" style="42" customWidth="1"/>
    <col min="12" max="12" width="13.140625" style="42" bestFit="1" customWidth="1"/>
    <col min="13" max="13" width="9.42578125" style="42" bestFit="1" customWidth="1"/>
    <col min="14" max="14" width="11.7109375" style="42" bestFit="1" customWidth="1"/>
    <col min="15" max="16384" width="8.85546875" style="42"/>
  </cols>
  <sheetData>
    <row r="1" spans="1:14" x14ac:dyDescent="0.25">
      <c r="A1" s="54" t="s">
        <v>58</v>
      </c>
      <c r="B1" s="54" t="s">
        <v>48</v>
      </c>
      <c r="C1" s="67" t="s">
        <v>56</v>
      </c>
      <c r="D1" s="31" t="s">
        <v>57</v>
      </c>
      <c r="F1" s="54" t="s">
        <v>112</v>
      </c>
      <c r="G1" s="49" t="s">
        <v>48</v>
      </c>
      <c r="H1" s="67" t="s">
        <v>56</v>
      </c>
      <c r="I1" s="31" t="s">
        <v>57</v>
      </c>
      <c r="K1" s="54" t="s">
        <v>77</v>
      </c>
      <c r="L1" s="54" t="s">
        <v>48</v>
      </c>
      <c r="M1" s="67" t="s">
        <v>56</v>
      </c>
      <c r="N1" s="31" t="s">
        <v>57</v>
      </c>
    </row>
    <row r="2" spans="1:14" ht="37.5" x14ac:dyDescent="0.3">
      <c r="A2" s="152" t="s">
        <v>572</v>
      </c>
      <c r="B2" s="150">
        <v>1000.54</v>
      </c>
      <c r="C2" s="42">
        <v>500829</v>
      </c>
      <c r="D2" s="29">
        <v>45462</v>
      </c>
      <c r="F2" s="145"/>
      <c r="G2" s="122"/>
      <c r="H2" s="68"/>
      <c r="I2" s="29"/>
      <c r="L2" s="61"/>
      <c r="N2" s="29"/>
    </row>
    <row r="3" spans="1:14" ht="16.5" x14ac:dyDescent="0.3">
      <c r="D3" s="29"/>
      <c r="F3" s="145"/>
      <c r="G3" s="122"/>
      <c r="H3" s="68"/>
      <c r="I3" s="29"/>
      <c r="L3" s="61"/>
      <c r="M3" s="68"/>
      <c r="N3" s="29"/>
    </row>
    <row r="4" spans="1:14" x14ac:dyDescent="0.25">
      <c r="F4" s="121"/>
      <c r="G4" s="122"/>
      <c r="H4" s="68"/>
      <c r="I4" s="29"/>
      <c r="L4" s="61"/>
      <c r="M4" s="68"/>
      <c r="N4" s="29"/>
    </row>
    <row r="5" spans="1:14" x14ac:dyDescent="0.25">
      <c r="H5" s="68"/>
      <c r="I5" s="29"/>
      <c r="L5" s="61"/>
      <c r="M5" s="68"/>
      <c r="N5" s="29"/>
    </row>
    <row r="6" spans="1:14" x14ac:dyDescent="0.25">
      <c r="H6" s="68"/>
      <c r="I6" s="29"/>
      <c r="L6" s="61"/>
      <c r="M6" s="68"/>
      <c r="N6" s="29"/>
    </row>
    <row r="7" spans="1:14" x14ac:dyDescent="0.25">
      <c r="H7" s="68"/>
      <c r="I7" s="29"/>
      <c r="L7" s="61"/>
      <c r="M7" s="68"/>
      <c r="N7" s="29"/>
    </row>
    <row r="8" spans="1:14" x14ac:dyDescent="0.25">
      <c r="I8" s="29"/>
    </row>
    <row r="9" spans="1:14" x14ac:dyDescent="0.25">
      <c r="I9" s="29"/>
    </row>
    <row r="10" spans="1:14" x14ac:dyDescent="0.25">
      <c r="I10" s="29"/>
    </row>
    <row r="11" spans="1:14" x14ac:dyDescent="0.25">
      <c r="I11" s="29"/>
    </row>
    <row r="15" spans="1:14" x14ac:dyDescent="0.25">
      <c r="B15" s="63">
        <f>SUM(B2:B14)</f>
        <v>1000.54</v>
      </c>
      <c r="G15" s="63">
        <f>SUM(G2:G14)</f>
        <v>0</v>
      </c>
      <c r="L15" s="61">
        <f>SUM(L2:L14)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3" sqref="D13"/>
    </sheetView>
  </sheetViews>
  <sheetFormatPr defaultColWidth="8.7109375" defaultRowHeight="15" x14ac:dyDescent="0.25"/>
  <cols>
    <col min="1" max="1" width="26.85546875" style="33" bestFit="1" customWidth="1"/>
    <col min="2" max="2" width="11.5703125" style="33" bestFit="1" customWidth="1"/>
    <col min="3" max="3" width="10.85546875" style="33" bestFit="1" customWidth="1"/>
    <col min="4" max="4" width="14.5703125" style="33" bestFit="1" customWidth="1"/>
    <col min="5" max="5" width="29.85546875" style="33" bestFit="1" customWidth="1"/>
    <col min="6" max="6" width="11.85546875" style="33" bestFit="1" customWidth="1"/>
    <col min="7" max="7" width="8.7109375" style="33"/>
    <col min="8" max="8" width="11.42578125" style="33" customWidth="1"/>
    <col min="9" max="9" width="17" style="33" bestFit="1" customWidth="1"/>
    <col min="10" max="10" width="18.28515625" style="33" customWidth="1"/>
    <col min="11" max="16384" width="8.7109375" style="33"/>
  </cols>
  <sheetData>
    <row r="1" spans="1:10" s="32" customFormat="1" x14ac:dyDescent="0.25">
      <c r="A1" s="32" t="s">
        <v>50</v>
      </c>
      <c r="B1" s="44" t="s">
        <v>48</v>
      </c>
      <c r="C1" s="32" t="s">
        <v>49</v>
      </c>
      <c r="D1" s="32" t="s">
        <v>51</v>
      </c>
      <c r="E1" s="32" t="s">
        <v>52</v>
      </c>
      <c r="F1" s="32" t="s">
        <v>76</v>
      </c>
      <c r="H1" s="157" t="s">
        <v>102</v>
      </c>
      <c r="I1" s="158"/>
      <c r="J1" s="159"/>
    </row>
    <row r="2" spans="1:10" x14ac:dyDescent="0.25">
      <c r="A2" s="33" t="s">
        <v>126</v>
      </c>
      <c r="B2" s="135">
        <v>200</v>
      </c>
      <c r="C2" s="21">
        <v>45307</v>
      </c>
      <c r="D2" s="21" t="s">
        <v>127</v>
      </c>
      <c r="E2" s="33" t="s">
        <v>128</v>
      </c>
      <c r="H2" s="160"/>
      <c r="I2" s="161"/>
      <c r="J2" s="162"/>
    </row>
    <row r="3" spans="1:10" x14ac:dyDescent="0.25">
      <c r="A3" s="33" t="s">
        <v>495</v>
      </c>
      <c r="B3" s="135">
        <v>1000</v>
      </c>
      <c r="C3" s="21">
        <v>45377</v>
      </c>
      <c r="D3" s="21" t="s">
        <v>127</v>
      </c>
      <c r="E3" s="33" t="s">
        <v>128</v>
      </c>
      <c r="H3" s="89" t="s">
        <v>103</v>
      </c>
      <c r="I3" s="90">
        <f>I12-J12</f>
        <v>2087.8500000000004</v>
      </c>
      <c r="J3" s="91"/>
    </row>
    <row r="4" spans="1:10" x14ac:dyDescent="0.25">
      <c r="A4" s="33" t="s">
        <v>499</v>
      </c>
      <c r="B4" s="135">
        <v>100</v>
      </c>
      <c r="C4" s="21">
        <v>45425</v>
      </c>
      <c r="D4" s="21" t="s">
        <v>127</v>
      </c>
      <c r="E4" s="33" t="s">
        <v>128</v>
      </c>
      <c r="H4" s="92" t="s">
        <v>49</v>
      </c>
      <c r="I4" s="93" t="s">
        <v>104</v>
      </c>
      <c r="J4" s="94" t="s">
        <v>105</v>
      </c>
    </row>
    <row r="5" spans="1:10" x14ac:dyDescent="0.25">
      <c r="A5" s="33" t="s">
        <v>540</v>
      </c>
      <c r="B5" s="135">
        <v>1</v>
      </c>
      <c r="C5" s="21">
        <v>45462</v>
      </c>
      <c r="D5" s="21" t="s">
        <v>127</v>
      </c>
      <c r="E5" s="33" t="s">
        <v>128</v>
      </c>
      <c r="H5" s="95">
        <v>43434</v>
      </c>
      <c r="I5" s="96">
        <v>6800</v>
      </c>
      <c r="J5" s="91"/>
    </row>
    <row r="6" spans="1:10" x14ac:dyDescent="0.25">
      <c r="A6" s="33" t="s">
        <v>770</v>
      </c>
      <c r="B6" s="135">
        <v>2500</v>
      </c>
      <c r="C6" s="21">
        <v>45568</v>
      </c>
      <c r="D6" s="21" t="s">
        <v>127</v>
      </c>
      <c r="E6" s="33" t="s">
        <v>900</v>
      </c>
      <c r="H6" s="95">
        <v>43473</v>
      </c>
      <c r="I6" s="96">
        <v>400</v>
      </c>
      <c r="J6" s="91"/>
    </row>
    <row r="7" spans="1:10" x14ac:dyDescent="0.25">
      <c r="A7" s="33" t="s">
        <v>936</v>
      </c>
      <c r="B7" s="135">
        <v>150</v>
      </c>
      <c r="C7" s="21">
        <v>45653</v>
      </c>
      <c r="D7" s="21" t="s">
        <v>127</v>
      </c>
      <c r="E7" s="33" t="s">
        <v>937</v>
      </c>
      <c r="H7" s="95">
        <v>43888</v>
      </c>
      <c r="I7" s="96"/>
      <c r="J7" s="91">
        <v>843.24</v>
      </c>
    </row>
    <row r="8" spans="1:10" x14ac:dyDescent="0.25">
      <c r="H8" s="95">
        <v>44232</v>
      </c>
      <c r="I8" s="96"/>
      <c r="J8" s="91">
        <v>3417.54</v>
      </c>
    </row>
    <row r="9" spans="1:10" x14ac:dyDescent="0.25">
      <c r="B9" s="30"/>
      <c r="C9" s="21"/>
      <c r="D9" s="21"/>
      <c r="H9" s="95">
        <v>44550</v>
      </c>
      <c r="I9" s="96"/>
      <c r="J9" s="91">
        <v>851.37</v>
      </c>
    </row>
    <row r="10" spans="1:10" x14ac:dyDescent="0.25">
      <c r="B10" s="30"/>
      <c r="C10" s="21"/>
      <c r="D10" s="21"/>
      <c r="H10" s="95"/>
      <c r="I10" s="96"/>
      <c r="J10" s="91"/>
    </row>
    <row r="11" spans="1:10" x14ac:dyDescent="0.25">
      <c r="B11" s="30"/>
      <c r="C11" s="21"/>
      <c r="D11" s="21"/>
      <c r="H11" s="97"/>
      <c r="I11" s="96"/>
      <c r="J11" s="91"/>
    </row>
    <row r="12" spans="1:10" ht="15.75" thickBot="1" x14ac:dyDescent="0.3">
      <c r="B12" s="30"/>
      <c r="C12" s="21"/>
      <c r="D12" s="21"/>
      <c r="H12" s="98"/>
      <c r="I12" s="99">
        <f>SUM(I5:I11)</f>
        <v>7200</v>
      </c>
      <c r="J12" s="100">
        <f>SUM(J5:J11)</f>
        <v>5112.1499999999996</v>
      </c>
    </row>
    <row r="13" spans="1:10" x14ac:dyDescent="0.25">
      <c r="B13" s="30"/>
    </row>
    <row r="14" spans="1:10" x14ac:dyDescent="0.25">
      <c r="A14" s="80" t="s">
        <v>31</v>
      </c>
      <c r="B14" s="30">
        <f>SUMIF(D2:D13,"&lt;&gt;",B2:B13)</f>
        <v>3951</v>
      </c>
    </row>
    <row r="15" spans="1:10" x14ac:dyDescent="0.25">
      <c r="B15" s="30"/>
    </row>
  </sheetData>
  <mergeCells count="1">
    <mergeCell ref="H1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2024 budget</vt:lpstr>
      <vt:lpstr>Content Credit</vt:lpstr>
      <vt:lpstr>Expense detail</vt:lpstr>
      <vt:lpstr>Income detail</vt:lpstr>
      <vt:lpstr>Other income detail</vt:lpstr>
      <vt:lpstr>Donations detail</vt:lpstr>
      <vt:lpstr>'Income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smorrill</dc:creator>
  <cp:lastModifiedBy>Lisa Marten</cp:lastModifiedBy>
  <cp:lastPrinted>2018-01-23T20:18:49Z</cp:lastPrinted>
  <dcterms:created xsi:type="dcterms:W3CDTF">2007-05-31T16:25:10Z</dcterms:created>
  <dcterms:modified xsi:type="dcterms:W3CDTF">2025-02-05T16:18:20Z</dcterms:modified>
</cp:coreProperties>
</file>